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bookViews>
    <workbookView xWindow="65416" yWindow="65416" windowWidth="29040" windowHeight="15840" activeTab="0"/>
  </bookViews>
  <sheets>
    <sheet name="Rekapitulace stavby" sheetId="1" r:id="rId1"/>
    <sheet name="0 - VRN" sheetId="2" r:id="rId2"/>
    <sheet name="IO 01 - Přípojka vody" sheetId="3" r:id="rId3"/>
  </sheets>
  <definedNames>
    <definedName name="_xlnm._FilterDatabase" localSheetId="1" hidden="1">'0 - VRN'!$C$120:$K$155</definedName>
    <definedName name="_xlnm._FilterDatabase" localSheetId="2" hidden="1">'IO 01 - Přípojka vody'!$C$128:$K$551</definedName>
    <definedName name="_xlnm.Print_Area" localSheetId="1">'0 - VRN'!$C$4:$J$76,'0 - VRN'!$C$82:$J$102,'0 - VRN'!$C$108:$K$155</definedName>
    <definedName name="_xlnm.Print_Area" localSheetId="2">'IO 01 - Přípojka vody'!$C$4:$J$76,'IO 01 - Přípojka vody'!$C$82:$J$110,'IO 01 - Přípojka vody'!$C$116:$K$551</definedName>
    <definedName name="_xlnm.Print_Area" localSheetId="0">'Rekapitulace stavby'!$D$4:$AO$76,'Rekapitulace stavby'!$C$82:$AQ$97</definedName>
    <definedName name="_xlnm.Print_Titles" localSheetId="0">'Rekapitulace stavby'!$92:$92</definedName>
    <definedName name="_xlnm.Print_Titles" localSheetId="1">'0 - VRN'!$120:$120</definedName>
    <definedName name="_xlnm.Print_Titles" localSheetId="2">'IO 01 - Přípojka vody'!$128:$128</definedName>
  </definedNames>
  <calcPr calcId="191029"/>
</workbook>
</file>

<file path=xl/sharedStrings.xml><?xml version="1.0" encoding="utf-8"?>
<sst xmlns="http://schemas.openxmlformats.org/spreadsheetml/2006/main" count="4207" uniqueCount="878">
  <si>
    <t>Export Komplet</t>
  </si>
  <si>
    <t/>
  </si>
  <si>
    <t>2.0</t>
  </si>
  <si>
    <t>ZAMOK</t>
  </si>
  <si>
    <t>False</t>
  </si>
  <si>
    <t>{b6e6626c-bae9-42f4-8fe2-559bc401de57}</t>
  </si>
  <si>
    <t>0,01</t>
  </si>
  <si>
    <t>21</t>
  </si>
  <si>
    <t>15</t>
  </si>
  <si>
    <t>REKAPITULACE STAVBY</t>
  </si>
  <si>
    <t>v ---  níže se nacházejí doplnkové a pomocné údaje k sestavám  --- v</t>
  </si>
  <si>
    <t>Návod na vyplnění</t>
  </si>
  <si>
    <t>0,001</t>
  </si>
  <si>
    <t>Kód:</t>
  </si>
  <si>
    <t>MV1466/20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</si>
  <si>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</si>
  <si>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</si>
  <si>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Zajištění dodávky užitkové vody pro Zoopark Chomutov v zimním období</t>
  </si>
  <si>
    <t>KSO:</t>
  </si>
  <si>
    <t>CC-CZ:</t>
  </si>
  <si>
    <t>Místo:</t>
  </si>
  <si>
    <t>Zoopark Chomutov</t>
  </si>
  <si>
    <t>Datum:</t>
  </si>
  <si>
    <t>8. 1. 2021</t>
  </si>
  <si>
    <t>Zadavatel:</t>
  </si>
  <si>
    <t>IČ:</t>
  </si>
  <si>
    <t>Zoopark Chomutov, p. o.</t>
  </si>
  <si>
    <t>DIČ:</t>
  </si>
  <si>
    <t>Uchazeč:</t>
  </si>
  <si>
    <t>Vyplň údaj</t>
  </si>
  <si>
    <t>Projektant:</t>
  </si>
  <si>
    <t>MV projekt spol. s r.o.</t>
  </si>
  <si>
    <t>True</t>
  </si>
  <si>
    <t>Zpracovatel:</t>
  </si>
  <si>
    <t>Ing. Lukáš Valečka</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</si>
  <si>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</si>
  <si>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</si>
  <si>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</si>
  <si>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</si>
  <si>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</si>
  <si>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</si>
  <si>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</si>
  <si>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</si>
  <si>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</si>
  <si>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</si>
  <si>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</si>
  <si>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</si>
  <si>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</si>
  <si>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</si>
  <si>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</si>
  <si>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</si>
  <si>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</si>
  <si>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</si>
  <si>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</si>
  <si>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</si>
  <si>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</si>
  <si>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</si>
  <si>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</si>
  <si>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</si>
  <si>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</si>
  <si>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</si>
  <si>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</si>
  <si>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</si>
  <si>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</si>
  <si>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</si>
  <si>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</si>
  <si>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</si>
  <si>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</si>
  <si>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</si>
  <si>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</si>
  <si>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</si>
  <si>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</si>
  <si>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</si>
  <si>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</si>
  <si>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</si>
  <si>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</si>
  <si>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</si>
  <si>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</si>
  <si>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</si>
  <si>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</si>
  <si>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</si>
  <si>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VRN</t>
  </si>
  <si>
    <t>VON</t>
  </si>
  <si>
    <t>1</t>
  </si>
  <si>
    <t>{22ddbe8c-385f-4d03-af3c-8d3a36c85e7f}</t>
  </si>
  <si>
    <t>2</t>
  </si>
  <si>
    <t>IO 01</t>
  </si>
  <si>
    <t>Přípojka vody</t>
  </si>
  <si>
    <t>ING</t>
  </si>
  <si>
    <t>{d9d2d0bc-a308-4921-b3fe-f425fdb33070}</t>
  </si>
  <si>
    <t>KRYCÍ LIST SOUPISU PRACÍ</t>
  </si>
  <si>
    <t>Objekt:</t>
  </si>
  <si>
    <t>0 - VRN</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</si>
  <si>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</si>
  <si>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</si>
  <si>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</si>
  <si>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</si>
  <si>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</si>
  <si>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</si>
  <si>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</si>
  <si>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</si>
  <si>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</si>
  <si>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</si>
  <si>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</si>
  <si>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</si>
  <si>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</si>
  <si>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</si>
  <si>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</si>
  <si>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</si>
  <si>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</si>
  <si>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</si>
  <si>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</si>
  <si>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</si>
  <si>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</si>
  <si>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</si>
  <si>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</si>
  <si>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</si>
  <si>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</si>
  <si>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</si>
  <si>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VRN1</t>
  </si>
  <si>
    <t>Průzkumné, geodetické a projektové práce</t>
  </si>
  <si>
    <t>K</t>
  </si>
  <si>
    <t>012203000</t>
  </si>
  <si>
    <t>Geodetické práce při provádění stavby</t>
  </si>
  <si>
    <t>kpl</t>
  </si>
  <si>
    <t>CS ÚRS 2020 01</t>
  </si>
  <si>
    <t>1024</t>
  </si>
  <si>
    <t>1511800834</t>
  </si>
  <si>
    <t>PP</t>
  </si>
  <si>
    <t>012303000</t>
  </si>
  <si>
    <t>Geodetické práce po výstavbě</t>
  </si>
  <si>
    <t>-425579364</t>
  </si>
  <si>
    <t>3</t>
  </si>
  <si>
    <t>013254000</t>
  </si>
  <si>
    <t>Dokumentace skutečného provedení stavby</t>
  </si>
  <si>
    <t>27352311</t>
  </si>
  <si>
    <t>4</t>
  </si>
  <si>
    <t>013274000</t>
  </si>
  <si>
    <t>Pasportizace objektu před započetím prací</t>
  </si>
  <si>
    <t>-146799834</t>
  </si>
  <si>
    <t>013284000</t>
  </si>
  <si>
    <t>Pasportizace objektu po provedení prací</t>
  </si>
  <si>
    <t>658502273</t>
  </si>
  <si>
    <t>6</t>
  </si>
  <si>
    <t>01328400R</t>
  </si>
  <si>
    <t>Podrobná fotodokumentace postupu prací vč. popisu fotografií</t>
  </si>
  <si>
    <t>-2044075550</t>
  </si>
  <si>
    <t>VRN3</t>
  </si>
  <si>
    <t>Zařízení staveniště</t>
  </si>
  <si>
    <t>7</t>
  </si>
  <si>
    <t>030001000</t>
  </si>
  <si>
    <t>-2036868360</t>
  </si>
  <si>
    <t>P</t>
  </si>
  <si>
    <t>Poznámka k položce:
Stavební buňky, suché WC, skládky materiálu, oplocení, přechodné dopravní značení apod.</t>
  </si>
  <si>
    <t>8</t>
  </si>
  <si>
    <t>03000101R</t>
  </si>
  <si>
    <t>Uvedení ploch dotčených stavbou do původního stavu</t>
  </si>
  <si>
    <t>455331912</t>
  </si>
  <si>
    <t xml:space="preserve">Poznámka k položce:
</t>
  </si>
  <si>
    <t>9</t>
  </si>
  <si>
    <t>03000102R</t>
  </si>
  <si>
    <t>Opatření k zamezení vyvážení nečistot ze staveniště + čištění komunikací</t>
  </si>
  <si>
    <t>-1934551973</t>
  </si>
  <si>
    <t>10</t>
  </si>
  <si>
    <t>03000103R</t>
  </si>
  <si>
    <t>Oprava dopravou a pracemi poškozených komunikací, objektů a zařízení</t>
  </si>
  <si>
    <t>494407360</t>
  </si>
  <si>
    <t>VRN4</t>
  </si>
  <si>
    <t>Inženýrská činnost</t>
  </si>
  <si>
    <t>11</t>
  </si>
  <si>
    <t>043154000</t>
  </si>
  <si>
    <t>Zkoušky hutnicí</t>
  </si>
  <si>
    <t>-1811944639</t>
  </si>
  <si>
    <t>VRN7</t>
  </si>
  <si>
    <t>Provozní vlivy</t>
  </si>
  <si>
    <t>12</t>
  </si>
  <si>
    <t>075002000</t>
  </si>
  <si>
    <t>Ochranná pásma</t>
  </si>
  <si>
    <t>-2099895834</t>
  </si>
  <si>
    <t>Poznámka k položce:
Vytýčení a ochrana inženýrských sítí</t>
  </si>
  <si>
    <t>IO 01 - Přípojka vody</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</si>
  <si>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</si>
  <si>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</si>
  <si>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</si>
  <si>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</si>
  <si>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</si>
  <si>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</si>
  <si>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</si>
  <si>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</si>
  <si>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</si>
  <si>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</si>
  <si>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</si>
  <si>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M - Práce a dodávky M</t>
  </si>
  <si>
    <t xml:space="preserve">    23-M - Montáže potrubí</t>
  </si>
  <si>
    <t>HSV</t>
  </si>
  <si>
    <t>Práce a dodávky HSV</t>
  </si>
  <si>
    <t>Zemní práce</t>
  </si>
  <si>
    <t>115101201</t>
  </si>
  <si>
    <t>Čerpání vody na dopravní výšku do 10 m průměrný přítok do 500 l/min</t>
  </si>
  <si>
    <t>hod</t>
  </si>
  <si>
    <t>CS ÚRS 2020 02</t>
  </si>
  <si>
    <t>639330280</t>
  </si>
  <si>
    <t>Čerpání vody na dopravní výšku do 10 m s uvažovaným průměrným přítokem do 500 l/min</t>
  </si>
  <si>
    <t>PSC</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</si>
  <si>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</si>
  <si>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115101301</t>
  </si>
  <si>
    <t>Pohotovost čerpací soupravy pro dopravní výšku do 10 m přítok do 500 l/min</t>
  </si>
  <si>
    <t>den</t>
  </si>
  <si>
    <t>-913245114</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</si>
  <si>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</si>
  <si>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</si>
  <si>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119001412</t>
  </si>
  <si>
    <t>Dočasné zajištění potrubí betonového, ŽB nebo kameninového DN do 500 mm</t>
  </si>
  <si>
    <t>m</t>
  </si>
  <si>
    <t>796793454</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</si>
  <si>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betonového, kameninového nebo železobetonového, světlosti DN přes 200 do 500 mm</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</si>
  <si>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</si>
  <si>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119001421</t>
  </si>
  <si>
    <t>Dočasné zajištění kabelů a kabelových tratí ze 3 volně ložených kabelů</t>
  </si>
  <si>
    <t>-1253051517</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</si>
  <si>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</si>
  <si>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129001101</t>
  </si>
  <si>
    <t>Příplatek za ztížení odkopávky nebo prokopávky v blízkosti inženýrských sítí</t>
  </si>
  <si>
    <t>m3</t>
  </si>
  <si>
    <t>348708218</t>
  </si>
  <si>
    <t>Příplatek k cenám vykopávek za ztížení vykopávky v blízkosti podzemního vedení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</si>
  <si>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</si>
  <si>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131251104</t>
  </si>
  <si>
    <t>Hloubení jam nezapažených v hornině třídy těžitelnosti I, skupiny 3 objem do 500 m3 strojně</t>
  </si>
  <si>
    <t>1435072639</t>
  </si>
  <si>
    <t>Hloubení nezapažených jam a zářezů strojně s urovnáním dna do předepsaného profilu a spádu v hornině třídy těžitelnosti I skupiny 3 přes 100 do 500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</si>
  <si>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</si>
  <si>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VV</t>
  </si>
  <si>
    <t>Pro vodoměrnou šachtu</t>
  </si>
  <si>
    <t>6,17*4,1*2,6 "d*š*hl."</t>
  </si>
  <si>
    <t>3,42*20,54 "svahování 1:1 - plocha v řezu*obvod"</t>
  </si>
  <si>
    <t>Součet</t>
  </si>
  <si>
    <t>131251201</t>
  </si>
  <si>
    <t>Hloubení jam zapažených v hornině třídy těžitelnosti I, skupiny 3 objem do 20 m3 strojně</t>
  </si>
  <si>
    <t>2108219888</t>
  </si>
  <si>
    <t>Hloubení zapažených jam a zářezů strojně s urovnáním dna do předepsaného profilu a spádu v hornině třídy těžitelnosti I skupiny 3 do 20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</si>
  <si>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</si>
  <si>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Jámy protlaku</t>
  </si>
  <si>
    <t>2*3*3*1,5 "počet*d*š*hl."</t>
  </si>
  <si>
    <t>Mezisoučet</t>
  </si>
  <si>
    <t>131551104</t>
  </si>
  <si>
    <t>Hloubení jam nezapažených v hornině třídy těžitelnosti III, skupiny 6 objem do 500 m3 strojně</t>
  </si>
  <si>
    <t>-744258236</t>
  </si>
  <si>
    <t>Hloubení nezapažených jam a zářezů strojně s urovnáním dna do předepsaného profilu a spádu v hornině třídy těžitelnosti III skupiny 6 přes 100 do 500 m3</t>
  </si>
  <si>
    <t>131551201</t>
  </si>
  <si>
    <t>Hloubení jam zapažených v hornině třídy těžitelnosti III, skupiny 6 objem do 20 m3 strojně</t>
  </si>
  <si>
    <t>1974393830</t>
  </si>
  <si>
    <t>Hloubení zapažených jam a zářezů strojně s urovnáním dna do předepsaného profilu a spádu v hornině třídy těžitelnosti III skupiny 6 do 20 m3</t>
  </si>
  <si>
    <t>132254203</t>
  </si>
  <si>
    <t>Hloubení zapažených rýh š do 2000 mm v hornině třídy těžitelnosti I, skupiny 3 objem do 100 m3</t>
  </si>
  <si>
    <t>-2063183859</t>
  </si>
  <si>
    <t>Hloubení zapažených rýh šířky přes 800 do 2 000 mm strojně s urovnáním dna do předepsaného profilu a spádu v hornině třídy těžitelnosti I skupiny 3 přes 50 do 100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</si>
  <si>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</si>
  <si>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76,5*0,8 "plocha z nepřevýšeného podélného řezu*šířka"</t>
  </si>
  <si>
    <t>132554203</t>
  </si>
  <si>
    <t>Hloubení zapažených rýh š do 2000 mm v hornině třídy těžitelnosti III, skupiny 6 objem do 100 m3</t>
  </si>
  <si>
    <t>-1164820714</t>
  </si>
  <si>
    <t>Hloubení zapažených rýh šířky přes 800 do 2 000 mm strojně s urovnáním dna do předepsaného profilu a spádu v hornině třídy těžitelnosti III skupiny 6 přes 50 do 100 m3</t>
  </si>
  <si>
    <t>141721215</t>
  </si>
  <si>
    <t>Řízený zemní protlak délky do 50 m hloubky do 6 m s protlačením potrubí vnějšího průměru vrtu do 225 mm v hornině třídy těžitelnosti I a II, skupiny 1 až 4</t>
  </si>
  <si>
    <t>-1350162547</t>
  </si>
  <si>
    <t>Řízený zemní protlak délky protlaku do 50 m v hornině třídy těžitelnosti I a II, skupiny 1 až 4 včetně protlačení trub v hloubce do 6 m vnějšího průměru vrtu přes 180 do 225 mm</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</si>
  <si>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c) bentonitovou směs. 2. V cenách nejsou započteny náklady na: a) zemní práce nutné pro provedení protlaku (např. startovací a cílové jámy), b) čerpání vody nad průtok 0,5 l/s, c) montáž potrubí, tyto náklady se oceňují pro vodárenství položkami souborů cen katalogu 827-1 Vedení trubní, dálková a přípojná - vodovod a kanalizace; pro plynárenství položkami souborů cen katalogu 23 M Montáže potrubí, d) dodávku potrubí určeného k protlačení, e) překládání a zajišťování inženýrských sítí, procházejících montážními a startovacími jámami, f) vytyčení směru protlaku a stávajících inženýrských sítí. </t>
  </si>
  <si>
    <t>10,4+5,9 "d+d"</t>
  </si>
  <si>
    <t>13</t>
  </si>
  <si>
    <t>M</t>
  </si>
  <si>
    <t>14031023R</t>
  </si>
  <si>
    <t>trubka ocelová podélně svařovaná hladká jakost 11 343 219x6,3mm</t>
  </si>
  <si>
    <t>-328880782</t>
  </si>
  <si>
    <t>Poznámka k položce:
vč. sváření</t>
  </si>
  <si>
    <t>14</t>
  </si>
  <si>
    <t>14172122R</t>
  </si>
  <si>
    <t>Vystrojení startovacích nebo cílových jam dle zvolené technologie (obsahuje i případnou změnu velikosti a počtu jam apod.)</t>
  </si>
  <si>
    <t>soubor</t>
  </si>
  <si>
    <t>-924158607</t>
  </si>
  <si>
    <t>Poznámka k položce:
Obsahuje také všechny blíže nespecifikované přípravy a práce vč. materiálů a poplatků, které budou nutné pro provedení protlaku</t>
  </si>
  <si>
    <t>151101201</t>
  </si>
  <si>
    <t>Zřízení příložného pažení stěn výkopu hl do 4 m</t>
  </si>
  <si>
    <t>m2</t>
  </si>
  <si>
    <t>-1447720817</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</si>
  <si>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</si>
  <si>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</si>
  <si>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3*4*3*1,5 "počet jam*počet stran*d*v"</t>
  </si>
  <si>
    <t>16</t>
  </si>
  <si>
    <t>151101211</t>
  </si>
  <si>
    <t>Odstranění příložného pažení stěn hl do 4 m</t>
  </si>
  <si>
    <t>1263761953</t>
  </si>
  <si>
    <t>Odstranění pažení stěn výkopu bez rozepření nebo vzepření s uložením pažin na vzdálenost do 3 m od okraje výkopu příložné, hloubky do 4 m</t>
  </si>
  <si>
    <t>17</t>
  </si>
  <si>
    <t>151101301</t>
  </si>
  <si>
    <t>Zřízení rozepření stěn při pažení příložném hl do 4 m</t>
  </si>
  <si>
    <t>1141444010</t>
  </si>
  <si>
    <t>Zřízení rozepření zapažených stěn výkopů s potřebným přepažováním při pažení příložném, hloubky do 4 m</t>
  </si>
  <si>
    <t xml:space="preserve">Poznámka k souboru cen:
1. Ceny nelze použít pro oceňování rozepření stěn rýh pro podzemní vedení v hloubce do 8 m; toto rozepření je započteno v cenách souboru cen 151 . 0-11 Zřízení pažení a rozepření stěn rýh pro podzemní vedení pro všechny šířky rýhy. </t>
  </si>
  <si>
    <t>18</t>
  </si>
  <si>
    <t>151101311</t>
  </si>
  <si>
    <t>Odstranění rozepření stěn při pažení příložném hl do 4 m</t>
  </si>
  <si>
    <t>1718029758</t>
  </si>
  <si>
    <t>Odstranění rozepření stěn výkopů s uložením materiálu na vzdálenost do 3 m od okraje výkopu pažení příložného, hloubky do 4 m</t>
  </si>
  <si>
    <t>19</t>
  </si>
  <si>
    <t>151811132</t>
  </si>
  <si>
    <t>Osazení pažicího boxu hl výkopu do 4 m š do 2,5 m</t>
  </si>
  <si>
    <t>-526209977</t>
  </si>
  <si>
    <t>Zřízení pažicích boxů pro pažení a rozepření stěn rýh podzemního vedení hloubka výkopu do 4 m, šířka přes 1,2 do 2,5 m</t>
  </si>
  <si>
    <t xml:space="preserve">Poznámka k souboru cen:
1. Množství měrných jednotek pažicích boxů se určuje v m2 celkové zapažené plochy (započítávají se obě strany výkopu). </t>
  </si>
  <si>
    <t>76,5*2 "plocha z nepřevýšeného podélného řezu*počet stran"</t>
  </si>
  <si>
    <t>20</t>
  </si>
  <si>
    <t>151811232</t>
  </si>
  <si>
    <t>Odstranění pažicího boxu hl výkopu do 4 m š do 2,5 m</t>
  </si>
  <si>
    <t>1517847533</t>
  </si>
  <si>
    <t>Odstranění pažicích boxů pro pažení a rozepření stěn rýh podzemního vedení hloubka výkopu do 4 m, šířka přes 1,2 do 2,5 m</t>
  </si>
  <si>
    <t>162251102</t>
  </si>
  <si>
    <t>Vodorovné přemístění do 50 m výkopku/sypaniny z horniny třídy těžitelnosti I, skupiny 1 až 3</t>
  </si>
  <si>
    <t>1316835353</t>
  </si>
  <si>
    <t>Vodorovné přemístění výkopku nebo sypaniny po suchu na obvyklém dopravním prostředku, bez naložení výkopku, avšak se složením bez rozhrnutí z horniny třídy těžitelnosti I skupiny 1 až 3 na vzdálenost přes 20 do 50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</si>
  <si>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</si>
  <si>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Přemístění na mezideponii</t>
  </si>
  <si>
    <t>136,019+27+61,2</t>
  </si>
  <si>
    <t>Přemístění k uložení</t>
  </si>
  <si>
    <t>184,639</t>
  </si>
  <si>
    <t>22</t>
  </si>
  <si>
    <t>162351103</t>
  </si>
  <si>
    <t>Vodorovné přemístění do 500 m výkopku/sypaniny z horniny třídy těžitelnosti I, skupiny 1 až 3</t>
  </si>
  <si>
    <t>1864800835</t>
  </si>
  <si>
    <t>Vodorovné přemístění výkopku nebo sypaniny po suchu na obvyklém dopravním prostředku, bez naložení výkopku, avšak se složením bez rozhrnutí z horniny třídy těžitelnosti I skupiny 1 až 3 na vzdálenost přes 50 do 500 m</t>
  </si>
  <si>
    <t>Přemístění sypkých hmot po staveništi</t>
  </si>
  <si>
    <t>13,154 "obsyp"</t>
  </si>
  <si>
    <t>1,364 "polstar ze sterkopisku"</t>
  </si>
  <si>
    <t>4,536 "podsyp"</t>
  </si>
  <si>
    <t>4,536 "filtrační vrstvaL</t>
  </si>
  <si>
    <t>23</t>
  </si>
  <si>
    <t>162651112</t>
  </si>
  <si>
    <t>Vodorovné přemístění do 5000 m výkopku/sypaniny z horniny třídy těžitelnosti I, skupiny 1 až 3</t>
  </si>
  <si>
    <t>1525535340</t>
  </si>
  <si>
    <t>Vodorovné přemístění výkopku nebo sypaniny po suchu na obvyklém dopravním prostředku, bez naložení výkopku, avšak se složením bez rozhrnutí z horniny třídy těžitelnosti I skupiny 1 až 3 na vzdálenost přes 4 000 do 5 000 m</t>
  </si>
  <si>
    <t>Odvoz na skládku</t>
  </si>
  <si>
    <t>224,219-184,639 "výkop-zásyp"</t>
  </si>
  <si>
    <t>24</t>
  </si>
  <si>
    <t>162651152</t>
  </si>
  <si>
    <t>Vodorovné přemístění do 5000 m výkopku/sypaniny z horniny třídy těžitelnosti III, skupiny 6 a 7</t>
  </si>
  <si>
    <t>349617034</t>
  </si>
  <si>
    <t>Vodorovné přemístění výkopku nebo sypaniny po suchu na obvyklém dopravním prostředku, bez naložení výkopku, avšak se složením bez rozhrnutí z horniny třídy těžitelnosti III na vzdálenost skupiny 6 a 7 na vzdálenost přes 4 000 do 5 000 m</t>
  </si>
  <si>
    <t>Poznámka k položce:
Odvoz rovnou na skládku. Naložení v rámci položky výkopů.</t>
  </si>
  <si>
    <t>25</t>
  </si>
  <si>
    <t>167151111</t>
  </si>
  <si>
    <t>Nakládání výkopku z hornin třídy těžitelnosti I, skupiny 1 až 3 přes 100 m3</t>
  </si>
  <si>
    <t>-1341053602</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</si>
  <si>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</si>
  <si>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</si>
  <si>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408,858+23,59+39,58 "přesun do 50+500+5000m"</t>
  </si>
  <si>
    <t>-136,019-27-61,2 "odečet za první naložení v rámci položek výkopů"</t>
  </si>
  <si>
    <t>26</t>
  </si>
  <si>
    <t>171201231</t>
  </si>
  <si>
    <t>Poplatek za uložení zeminy a kamení na recyklační skládce (skládkovné) kód odpadu 17 05 04</t>
  </si>
  <si>
    <t>t</t>
  </si>
  <si>
    <t>216793966</t>
  </si>
  <si>
    <t>Poplatek za uložení stavebního odpadu na recyklační skládce (skládkovné) zeminy a kamení zatříděného do Katalogu odpadů pod kódem 17 05 04</t>
  </si>
  <si>
    <t xml:space="preserve">Poznámka k souboru cen:
1. Ceny uvedené v souboru cen je doporučeno upravit podle aktuálních cen místně příslušné skládky odpadů. 2. Uložení odpadů neuvedených v souboru cen se oceňuje individuálně. </t>
  </si>
  <si>
    <t>39,58*1,8 'Přepočtené koeficientem množství</t>
  </si>
  <si>
    <t>27</t>
  </si>
  <si>
    <t>171251201</t>
  </si>
  <si>
    <t>Uložení sypaniny na skládky nebo meziskládky</t>
  </si>
  <si>
    <t>-1957775107</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</si>
  <si>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</si>
  <si>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</si>
  <si>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Uložení na mezideponii</t>
  </si>
  <si>
    <t>Uložení na skládku</t>
  </si>
  <si>
    <t>39,58</t>
  </si>
  <si>
    <t>28</t>
  </si>
  <si>
    <t>174101101</t>
  </si>
  <si>
    <t>Zásyp jam, šachet rýh nebo kolem objektů sypaninou se zhutněním</t>
  </si>
  <si>
    <t>-1903295750</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</si>
  <si>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</si>
  <si>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</si>
  <si>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136,019+27+61,2+0,5+0,5+0,5</t>
  </si>
  <si>
    <t>-13,154 "obsyp"</t>
  </si>
  <si>
    <t>-1,364+2,046 "podkladní vrstvy vodoměrné šachty"</t>
  </si>
  <si>
    <t>-4,536 "podsyp"</t>
  </si>
  <si>
    <t>-4,536 "filtrační vrstvy"</t>
  </si>
  <si>
    <t>-4,07*2*2,4 "vodoměrná šachta - d*š*v"</t>
  </si>
  <si>
    <t>29</t>
  </si>
  <si>
    <t>175151101</t>
  </si>
  <si>
    <t>Obsypání potrubí strojně sypaninou bez prohození, uloženou do 3 m</t>
  </si>
  <si>
    <t>-498583303</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</si>
  <si>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</si>
  <si>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</si>
  <si>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56,7*0,8*0,29 "d*š*tl."</t>
  </si>
  <si>
    <t>30</t>
  </si>
  <si>
    <t>58337310</t>
  </si>
  <si>
    <t>štěrkopísek frakce 0/4</t>
  </si>
  <si>
    <t>1726071579</t>
  </si>
  <si>
    <t>13,154*2 'Přepočtené koeficientem množství</t>
  </si>
  <si>
    <t>Zakládání</t>
  </si>
  <si>
    <t>31</t>
  </si>
  <si>
    <t>213311141</t>
  </si>
  <si>
    <t>Polštáře zhutněné pod základy ze štěrkopísku tříděného</t>
  </si>
  <si>
    <t>1691920141</t>
  </si>
  <si>
    <t>Polštáře zhutněné pod základy  ze štěrkopísku tříděného</t>
  </si>
  <si>
    <t xml:space="preserve">Poznámka k souboru cen:
1. Ceny jsou určeny pro jakoukoliv míru zhutnění. 2. V cenách jsou započteny i náklady na urovnání povrchu polštáře. </t>
  </si>
  <si>
    <t>4,87*2,8*0,1 "d*š*tl."</t>
  </si>
  <si>
    <t>Svislé a kompletní konstrukce</t>
  </si>
  <si>
    <t>32</t>
  </si>
  <si>
    <t>380012R</t>
  </si>
  <si>
    <t>Výrobní a dodavatelská dokumentace monolitických konstrukcí</t>
  </si>
  <si>
    <t>kus</t>
  </si>
  <si>
    <t>-1152656945</t>
  </si>
  <si>
    <t>33</t>
  </si>
  <si>
    <t>380326332</t>
  </si>
  <si>
    <t>Kompletní konstrukce ČOV, nádrží, vodojemů, žlabů ze ŽB pro konstrukce bílých van tř. C 25/30 tl 300 mm</t>
  </si>
  <si>
    <t>-355519599</t>
  </si>
  <si>
    <t>Kompletní konstrukce čistíren odpadních vod, nádrží, vodojemů, kanálů z betonu železového  bez výztuže a bednění pro konstrukce bílých van tř. C 25/30, tl. přes 150 do 300 mm</t>
  </si>
  <si>
    <t xml:space="preserve">Poznámka k souboru cen:
1. V cenách z betonu pro konstrukce bílých van 380 32-63 nejsou započteny náklady na těsnění dilatačních a pracovních spar, tyto se oceňují cenami souborů cen 953 33 části A08 katalogu 801-1 Budovy a haly - zděné a monolitické. </t>
  </si>
  <si>
    <t>Spodní deska</t>
  </si>
  <si>
    <t>4,57*2,5*0,25 "d*š*tl."</t>
  </si>
  <si>
    <t>Stěny</t>
  </si>
  <si>
    <t>11,136*1,9*0,25 "obvod na osu*v*tl."</t>
  </si>
  <si>
    <t>Stropní deska</t>
  </si>
  <si>
    <t>4,07*2*0,25  "d*š*tl."</t>
  </si>
  <si>
    <t>-PI*0,4*0,4*0,25 "odečet otvoru - PI*r*r*tl."</t>
  </si>
  <si>
    <t>34</t>
  </si>
  <si>
    <t>380356231</t>
  </si>
  <si>
    <t>Bednění kompletních konstrukcí ČOV, nádrží nebo vodojemů neomítaných ploch rovinných zřízení</t>
  </si>
  <si>
    <t>1548537003</t>
  </si>
  <si>
    <t>Bednění kompletních konstrukcí čistíren odpadních vod, nádrží, vodojemů, kanálů  konstrukcí neomítaných z betonu prostého nebo železového ploch rovinných zřízení</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</si>
  <si>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</si>
  <si>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2*(4,57+2,5)*0,25 "počet stran*(d+š)*tl."</t>
  </si>
  <si>
    <t>11,136*1,9*2 "obvod na osu*v*počet stran"</t>
  </si>
  <si>
    <t>2*(4,07+2)*0,25 "počet stran*(d+š)*tl."</t>
  </si>
  <si>
    <t>3,57*1,5 "d*š"</t>
  </si>
  <si>
    <t>2*PI*0,4*0,25 "otvor - 2*PI*r*tl."</t>
  </si>
  <si>
    <t>35</t>
  </si>
  <si>
    <t>380356232</t>
  </si>
  <si>
    <t>Bednění kompletních konstrukcí ČOV, nádrží nebo vodojemů neomítaných ploch rovinných odstranění</t>
  </si>
  <si>
    <t>-1823202185</t>
  </si>
  <si>
    <t>Bednění kompletních konstrukcí čistíren odpadních vod, nádrží, vodojemů, kanálů  konstrukcí neomítaných z betonu prostého nebo železového ploch rovinných odstranění</t>
  </si>
  <si>
    <t>36</t>
  </si>
  <si>
    <t>380361006</t>
  </si>
  <si>
    <t>Výztuž kompletních konstrukcí ČOV, nádrží nebo vodojemů z betonářské oceli 10 505</t>
  </si>
  <si>
    <t>-734145683</t>
  </si>
  <si>
    <t>Výztuž kompletních konstrukcí čistíren odpadních vod, nádrží, vodojemů, kanálů  z oceli 10 505 (R) nebo BSt 500</t>
  </si>
  <si>
    <t>10,055*0,1 'Přepočtené koeficientem množství</t>
  </si>
  <si>
    <t>Vodorovné konstrukce</t>
  </si>
  <si>
    <t>37</t>
  </si>
  <si>
    <t>451315124</t>
  </si>
  <si>
    <t>Podkladní nebo výplňová vrstva z betonu C 12/15 tl do 150 mm</t>
  </si>
  <si>
    <t>-1520048787</t>
  </si>
  <si>
    <t>Podkladní a výplňové vrstvy z betonu prostého  tloušťky do 150 mm, z betonu C 12/15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</si>
  <si>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</si>
  <si>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4,87*2,8 "d*š"</t>
  </si>
  <si>
    <t>38</t>
  </si>
  <si>
    <t>451572111</t>
  </si>
  <si>
    <t>Lože pod potrubí otevřený výkop z kameniva drobného těženého</t>
  </si>
  <si>
    <t>-620334588</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</si>
  <si>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</si>
  <si>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</si>
  <si>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56,7*0,8*0,1 "d*š*tl."</t>
  </si>
  <si>
    <t>39</t>
  </si>
  <si>
    <t>457311115</t>
  </si>
  <si>
    <t>Vyrovnávací nebo spádový beton C 16/20 včetně úpravy povrchu</t>
  </si>
  <si>
    <t>-1213595187</t>
  </si>
  <si>
    <t>Vyrovnávací nebo spádový beton včetně úpravy povrchu  C 16/20</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</si>
  <si>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</si>
  <si>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3,57*1,5*0,075 "d*š*prům. tl."</t>
  </si>
  <si>
    <t>40</t>
  </si>
  <si>
    <t>457542111</t>
  </si>
  <si>
    <t>Filtrační vrstvy ze štěrkodrti se zhutněním frakce od 0 až 22 do 0 až 63 mm</t>
  </si>
  <si>
    <t>1295607665</t>
  </si>
  <si>
    <t>Filtrační vrstvy jakékoliv tloušťky a sklonu  ze štěrkodrti se zhutněním do 10 pojezdů/m3, frakce od 0-22 do 0-63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</si>
  <si>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</si>
  <si>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Trubní vedení</t>
  </si>
  <si>
    <t>41</t>
  </si>
  <si>
    <t>23000001R</t>
  </si>
  <si>
    <t>Podpory, spojovací a těsnící materiál přírub a armatur</t>
  </si>
  <si>
    <t>64</t>
  </si>
  <si>
    <t>-479399867</t>
  </si>
  <si>
    <t>42</t>
  </si>
  <si>
    <t>857242122</t>
  </si>
  <si>
    <t>Montáž litinových tvarovek jednoosých přírubových otevřený výkop DN 80</t>
  </si>
  <si>
    <t>-607216606</t>
  </si>
  <si>
    <t>Montáž litinových tvarovek na potrubí litinovém tlakovém jednoosých na potrubí z trub přírubových v otevřeném výkopu, kanálu nebo v šachtě DN 80</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</si>
  <si>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</si>
  <si>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43</t>
  </si>
  <si>
    <t>91290R</t>
  </si>
  <si>
    <t>Kombi příruba jištěná pro PE a PVC potrubí, PN  10/16, DN80, PE 90 mm</t>
  </si>
  <si>
    <t>44437216</t>
  </si>
  <si>
    <t>44</t>
  </si>
  <si>
    <t>55259811</t>
  </si>
  <si>
    <t>přechod přírubový (FFR) tvárná litina DN 80/50 dl 200mm</t>
  </si>
  <si>
    <t>1357384985</t>
  </si>
  <si>
    <t>45</t>
  </si>
  <si>
    <t>55253245</t>
  </si>
  <si>
    <t>trouba přírubová litinová vodovodní  PN10/16 DN 80 dl 800mm</t>
  </si>
  <si>
    <t>-1807146448</t>
  </si>
  <si>
    <t>46</t>
  </si>
  <si>
    <t>55253237</t>
  </si>
  <si>
    <t>trouba přírubová litinová vodovodní  PN10/16 DN 80 dl 300mm</t>
  </si>
  <si>
    <t>641946967</t>
  </si>
  <si>
    <t>47</t>
  </si>
  <si>
    <t>85724212R</t>
  </si>
  <si>
    <t>Montáž litinových tvarovek jednoosých přírubových DN 50</t>
  </si>
  <si>
    <t>-1081745967</t>
  </si>
  <si>
    <t xml:space="preserve">Montáž litinových tvarovek na potrubí litinovém tlakovém jednoosých na potrubí z trub přírubových v otevřeném výkopu, kanálu nebo v šachtě DN 50
</t>
  </si>
  <si>
    <t>48</t>
  </si>
  <si>
    <t>5525998R</t>
  </si>
  <si>
    <t>koleno přírubové Q tvárná litina DN 50-90°</t>
  </si>
  <si>
    <t>-651465781</t>
  </si>
  <si>
    <t>49</t>
  </si>
  <si>
    <t>55253219</t>
  </si>
  <si>
    <t>trouba přírubová litinová vodovodní  PN10/40 DN 50 dl 400mm</t>
  </si>
  <si>
    <t>-1196178622</t>
  </si>
  <si>
    <t>50</t>
  </si>
  <si>
    <t>55253215</t>
  </si>
  <si>
    <t>trouba přírubová litinová vodovodní  PN10/40 DN 50 dl 200mm</t>
  </si>
  <si>
    <t>881020640</t>
  </si>
  <si>
    <t>51</t>
  </si>
  <si>
    <t>857244122</t>
  </si>
  <si>
    <t>Montáž litinových tvarovek odbočných přírubových otevřený výkop DN 80</t>
  </si>
  <si>
    <t>1415887850</t>
  </si>
  <si>
    <t>Montáž litinových tvarovek na potrubí litinovém tlakovém odbočných na potrubí z trub přírubových v otevřeném výkopu, kanálu nebo v šachtě DN 80</t>
  </si>
  <si>
    <t>52</t>
  </si>
  <si>
    <t>55253508</t>
  </si>
  <si>
    <t>tvarovka přírubová litinová s přírubovou odbočkou,práškový epoxid tl 250µm T-kus DN 80/50</t>
  </si>
  <si>
    <t>-722360420</t>
  </si>
  <si>
    <t>53</t>
  </si>
  <si>
    <t>55253510</t>
  </si>
  <si>
    <t>tvarovka přírubová litinová vodovodní s přírubovou odbočkou PN10/40 T-kus DN 80/80</t>
  </si>
  <si>
    <t>-997967918</t>
  </si>
  <si>
    <t>54</t>
  </si>
  <si>
    <t>87121811R</t>
  </si>
  <si>
    <t>Kladení drenážního potrubí z flexibilního PVC průměru do 100 mm</t>
  </si>
  <si>
    <t>1299693397</t>
  </si>
  <si>
    <t>Kladení drenážního potrubí z plastických hmot  do připravené rýhy z flexibilního PVC, průměru do 100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</si>
  <si>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</si>
  <si>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55</t>
  </si>
  <si>
    <t>28611222</t>
  </si>
  <si>
    <t>trubka drenážní flexibilní celoperforovaná PVC-U SN 4 DN 80 pro meliorace, dočasné nebo odlehčovací drenáže</t>
  </si>
  <si>
    <t>139537308</t>
  </si>
  <si>
    <t>79*1,01 'Přepočtené koeficientem množství</t>
  </si>
  <si>
    <t>56</t>
  </si>
  <si>
    <t>871241141</t>
  </si>
  <si>
    <t>Montáž potrubí z PE100 SDR 11 otevřený výkop svařovaných na tupo D 90 x 8,2 mm</t>
  </si>
  <si>
    <t>-1428878250</t>
  </si>
  <si>
    <t>Montáž vodovodního potrubí z plastů v otevřeném výkopu z polyetylenu PE 100 svařovaných na tupo SDR 11/PN16 D 90 x 8,2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</si>
  <si>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-1211 jsou určeny i pro plošné kolektory primárních okruhů tepelných čerpadel. </t>
  </si>
  <si>
    <t>57</t>
  </si>
  <si>
    <t>28613556</t>
  </si>
  <si>
    <t>potrubí dvouvrstvé PE100 RC SDR11 90x8,2 dl 12m</t>
  </si>
  <si>
    <t>-995956717</t>
  </si>
  <si>
    <t>78,59*1,015 'Přepočtené koeficientem množství</t>
  </si>
  <si>
    <t>58</t>
  </si>
  <si>
    <t>28614841</t>
  </si>
  <si>
    <t>koleno 45° SDR11 PE 100 PN16 D 90mm</t>
  </si>
  <si>
    <t>-1915470648</t>
  </si>
  <si>
    <t>59</t>
  </si>
  <si>
    <t>28614815</t>
  </si>
  <si>
    <t>koleno 90° SDR11 PE 100 PN16 D 90mm</t>
  </si>
  <si>
    <t>548543347</t>
  </si>
  <si>
    <t>60</t>
  </si>
  <si>
    <t>28615177</t>
  </si>
  <si>
    <t>T-kus SDR11 PE 100 D 90mm</t>
  </si>
  <si>
    <t>1766477027</t>
  </si>
  <si>
    <t>61</t>
  </si>
  <si>
    <t>28653127R</t>
  </si>
  <si>
    <t>redukce svařovací na tupo potrubí PE 100 SDR11 90/63</t>
  </si>
  <si>
    <t>-475868823</t>
  </si>
  <si>
    <t>62</t>
  </si>
  <si>
    <t>891211222</t>
  </si>
  <si>
    <t>Montáž vodovodních šoupátek s ručním kolečkem v šachtách DN 50</t>
  </si>
  <si>
    <t>-2123202692</t>
  </si>
  <si>
    <t>Montáž vodovodních armatur na potrubí šoupátek nebo klapek uzavíracích v šachtách s ručním kolečkem DN 50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</si>
  <si>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</si>
  <si>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63</t>
  </si>
  <si>
    <t>891181295</t>
  </si>
  <si>
    <t>Příplatek za montáž šoupátek v objektech DN 40 až 1200</t>
  </si>
  <si>
    <t>-121268582</t>
  </si>
  <si>
    <t>Montáž vodovodních armatur na potrubí Příplatek k ceně za montáž v objektech DN od 40 do 1200</t>
  </si>
  <si>
    <t>42221301</t>
  </si>
  <si>
    <t>šoupátko pitná voda litina GGG 50 krátká stavební dl PN10/16 DN 50x150mm</t>
  </si>
  <si>
    <t>-1716223151</t>
  </si>
  <si>
    <t>65</t>
  </si>
  <si>
    <t>42210100</t>
  </si>
  <si>
    <t>kolo ruční pro DN 40-50 D 150mm</t>
  </si>
  <si>
    <t>-1751465370</t>
  </si>
  <si>
    <t>66</t>
  </si>
  <si>
    <t>891211522</t>
  </si>
  <si>
    <t>Montáž vodovodních šoupátek vevařovacích PE konec a příruba otevřený výkop DN 50/63</t>
  </si>
  <si>
    <t>-586078913</t>
  </si>
  <si>
    <t>Montáž vodovodních armatur na potrubí šoupátek vevařovacích v otevřeném výkopu nebo v šachtách s ručním kolečkem svařovaných na tupo s PE koncem a přírubou DN 50/63</t>
  </si>
  <si>
    <t>67</t>
  </si>
  <si>
    <t>42221362</t>
  </si>
  <si>
    <t>šoupátko vevařovací z tvárné litiny GGG 50 s přírubou a koncem PE 63, SDR11 PN 16 DN 50</t>
  </si>
  <si>
    <t>675536552</t>
  </si>
  <si>
    <t>68</t>
  </si>
  <si>
    <t>-1916973001</t>
  </si>
  <si>
    <t>69</t>
  </si>
  <si>
    <t>891241222</t>
  </si>
  <si>
    <t>Montáž vodovodních šoupátek s ručním kolečkem v šachtách DN 80</t>
  </si>
  <si>
    <t>1309626614</t>
  </si>
  <si>
    <t>Montáž vodovodních armatur na potrubí šoupátek nebo klapek uzavíracích v šachtách s ručním kolečkem DN 80</t>
  </si>
  <si>
    <t>70</t>
  </si>
  <si>
    <t>42221303</t>
  </si>
  <si>
    <t>šoupátko pitná voda litina GGG 50 krátká stavební dl PN10/16 DN 80x180mm</t>
  </si>
  <si>
    <t>-2029994099</t>
  </si>
  <si>
    <t>71</t>
  </si>
  <si>
    <t>42210101</t>
  </si>
  <si>
    <t>kolo ruční pro DN 65-80 D 175mm</t>
  </si>
  <si>
    <t>-741924842</t>
  </si>
  <si>
    <t>72</t>
  </si>
  <si>
    <t>891245321</t>
  </si>
  <si>
    <t>Montáž zpětných klapek DN 80</t>
  </si>
  <si>
    <t>365179609</t>
  </si>
  <si>
    <t>Montáž vodovodních armatur na potrubí zpětných klapek DN 80</t>
  </si>
  <si>
    <t>73</t>
  </si>
  <si>
    <t>891185395</t>
  </si>
  <si>
    <t>Příplatek za montáž klapek v objektech DN 40 až 1000</t>
  </si>
  <si>
    <t>-1813201471</t>
  </si>
  <si>
    <t>Montáž vodovodních armatur na potrubí zpětných klapek Příplatek k ceně za montáž v objektech DN od 40 do 1000</t>
  </si>
  <si>
    <t>74</t>
  </si>
  <si>
    <t>11380R</t>
  </si>
  <si>
    <t>zpětná klapka, DN 80 PN16 litina</t>
  </si>
  <si>
    <t>-363942119</t>
  </si>
  <si>
    <t>AVK MONTI zpětná klapka, DN 80</t>
  </si>
  <si>
    <t>75</t>
  </si>
  <si>
    <t>891212312</t>
  </si>
  <si>
    <t>Montáž přírubového vodoměru DN 50 v šachtě</t>
  </si>
  <si>
    <t>1589375982</t>
  </si>
  <si>
    <t>Montáž vodovodních armatur na potrubí vodoměrů v šachtě přírubových DN 50</t>
  </si>
  <si>
    <t>76</t>
  </si>
  <si>
    <t>38821715</t>
  </si>
  <si>
    <t>vodoměr šroubový přírubový na studenou vodu PN16 DN 50</t>
  </si>
  <si>
    <t>1236089875</t>
  </si>
  <si>
    <t>77</t>
  </si>
  <si>
    <t>891214121</t>
  </si>
  <si>
    <t>Montáž kompenzátorů nebo montážních vložek DN 50</t>
  </si>
  <si>
    <t>-1265608327</t>
  </si>
  <si>
    <t>Montáž vodovodních armatur na potrubí kompenzátorů ucpávkových a gumových nebo montážních vložek DN 50</t>
  </si>
  <si>
    <t>78</t>
  </si>
  <si>
    <t>891184195</t>
  </si>
  <si>
    <t>Příplatek za montáž kompenzátorů v objektech DN 40 až 1200</t>
  </si>
  <si>
    <t>-1581160619</t>
  </si>
  <si>
    <t>Montáž vodovodních armatur na potrubí kompenzátorů ucpávkových a gumových nebo montážních vložek Příplatek k ceně za montáž v objektech DN od 40 do 1200</t>
  </si>
  <si>
    <t>79</t>
  </si>
  <si>
    <t>3882121R</t>
  </si>
  <si>
    <t>montážní vložka DN80 PN16 L=180mm</t>
  </si>
  <si>
    <t>-1959168160</t>
  </si>
  <si>
    <t>80</t>
  </si>
  <si>
    <t>891241522</t>
  </si>
  <si>
    <t>Montáž vodovodních šoupátek vevařovacích PE konec a příruba otevřený výkop DN 80/90</t>
  </si>
  <si>
    <t>-335316041</t>
  </si>
  <si>
    <t>Montáž vodovodních armatur na potrubí šoupátek vevařovacích v otevřeném výkopu nebo v šachtách s ručním kolečkem svařovaných na tupo s PE koncem a přírubou DN 80/90</t>
  </si>
  <si>
    <t>81</t>
  </si>
  <si>
    <t>42221364</t>
  </si>
  <si>
    <t>šoupátko vevařovací z tvárné litiny GGG 50 s přírubou a koncem PE 90, SDR11 PN 16 DN 80</t>
  </si>
  <si>
    <t>-802315983</t>
  </si>
  <si>
    <t>82</t>
  </si>
  <si>
    <t>42291073</t>
  </si>
  <si>
    <t>souprava zemní pro šoupátka DN 65-80mm Rd 1,5m</t>
  </si>
  <si>
    <t>-1146671243</t>
  </si>
  <si>
    <t>83</t>
  </si>
  <si>
    <t>891247111</t>
  </si>
  <si>
    <t>Montáž hydrantů podzemních DN 80</t>
  </si>
  <si>
    <t>212087588</t>
  </si>
  <si>
    <t>Montáž vodovodních armatur na potrubí hydrantů podzemních (bez osazení poklopů) DN 80</t>
  </si>
  <si>
    <t>84</t>
  </si>
  <si>
    <t>42273593</t>
  </si>
  <si>
    <t>hydrant podzemní DN 80 PN 16 dvojitý uzávěr s koulí krycí v 1250mm</t>
  </si>
  <si>
    <t>241228211</t>
  </si>
  <si>
    <t>85</t>
  </si>
  <si>
    <t>124441R</t>
  </si>
  <si>
    <t>hydrantová drenáž</t>
  </si>
  <si>
    <t>-2054625511</t>
  </si>
  <si>
    <t>86</t>
  </si>
  <si>
    <t>891379111R</t>
  </si>
  <si>
    <t>Montáž navrtávacích pasů na potrubí z jakýchkoli trub DN 350</t>
  </si>
  <si>
    <t>1048338744</t>
  </si>
  <si>
    <t>87</t>
  </si>
  <si>
    <t>89122001R</t>
  </si>
  <si>
    <t>PAS na litinu/ocel/AC navrt. DN 350- 80 přírubový</t>
  </si>
  <si>
    <t>250547898</t>
  </si>
  <si>
    <t>88</t>
  </si>
  <si>
    <t>892233122</t>
  </si>
  <si>
    <t>Proplach a dezinfekce vodovodního potrubí DN od 40 do 70</t>
  </si>
  <si>
    <t>-206960409</t>
  </si>
  <si>
    <t xml:space="preserve">Poznámka k souboru cen:
1. V cenách jsou započteny náklady na napuštění a vypuštění vody, dodání vody a dezinfekčního prostředku. </t>
  </si>
  <si>
    <t>89</t>
  </si>
  <si>
    <t>894412411</t>
  </si>
  <si>
    <t>Osazení betonových nebo železobetonových dílců pro šachty skruží přechodových</t>
  </si>
  <si>
    <t>898103980</t>
  </si>
  <si>
    <t xml:space="preserve">Poznámka k souboru cen:
1. V cenách nejsou započteny náklady na dodání betonových nebo železobetonových dílců a těsnění; dodání těchto se oceňuje ve specifikaci. </t>
  </si>
  <si>
    <t>90</t>
  </si>
  <si>
    <t>59224120R</t>
  </si>
  <si>
    <t>skruž betonová přechodová 62,5/80x60x9cm, stupadla poplastovaná</t>
  </si>
  <si>
    <t>1235891885</t>
  </si>
  <si>
    <t>91</t>
  </si>
  <si>
    <t>899104112</t>
  </si>
  <si>
    <t>Osazení poklopů litinových nebo ocelových včetně rámů pro třídu zatížení D400, E600</t>
  </si>
  <si>
    <t>1900649860</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</si>
  <si>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</si>
  <si>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</si>
  <si>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92</t>
  </si>
  <si>
    <t>55241014</t>
  </si>
  <si>
    <t>poklop šachtový třída D400, kruhový rám 785, vstup 600mm, bez ventilace</t>
  </si>
  <si>
    <t>1579682862</t>
  </si>
  <si>
    <t>Poznámka k položce:
Vodotěsný s pantem</t>
  </si>
  <si>
    <t>93</t>
  </si>
  <si>
    <t>899121102</t>
  </si>
  <si>
    <t>Osazení poklopů plastových šoupátkových</t>
  </si>
  <si>
    <t>-1221216873</t>
  </si>
  <si>
    <t xml:space="preserve">Poznámka k souboru cen:
1. V cenách nejsou započteny náklady na dodání poklopů a podkladové desky; tyto se oceňují ve specifikaci. Ztratné se nestanoví. </t>
  </si>
  <si>
    <t>94</t>
  </si>
  <si>
    <t>56230636</t>
  </si>
  <si>
    <t>deska podkladová uličního poklopu plastového ventilkového a šoupatového</t>
  </si>
  <si>
    <t>-583787784</t>
  </si>
  <si>
    <t>95</t>
  </si>
  <si>
    <t>56230633</t>
  </si>
  <si>
    <t>poklop uliční šoupátkový kulatý plastový PA s litinovým víkem</t>
  </si>
  <si>
    <t>114023818</t>
  </si>
  <si>
    <t>96</t>
  </si>
  <si>
    <t>899121103</t>
  </si>
  <si>
    <t>Osazení poklopů plastových hydrantových</t>
  </si>
  <si>
    <t>427915306</t>
  </si>
  <si>
    <t>97</t>
  </si>
  <si>
    <t>56230638</t>
  </si>
  <si>
    <t>deska podkladová uličního poklopu plastového hydrantového</t>
  </si>
  <si>
    <t>-461036237</t>
  </si>
  <si>
    <t>98</t>
  </si>
  <si>
    <t>56230635</t>
  </si>
  <si>
    <t>poklop uliční hydrantový oválný plastový PA s litinovým víkem</t>
  </si>
  <si>
    <t>-1993311477</t>
  </si>
  <si>
    <t>99</t>
  </si>
  <si>
    <t>899503112</t>
  </si>
  <si>
    <t>Stupadla do šachet polyetylenová zapouštěcí kapsová osazovaná do vynechaných otvorů</t>
  </si>
  <si>
    <t>-122505823</t>
  </si>
  <si>
    <t>Stupadla do šachet a drobných objektů ocelová s PE povlakem zapouštěcí - kapsová osazovaná do vynechaných otvorů</t>
  </si>
  <si>
    <t xml:space="preserve">Poznámka k souboru cen:
1. Ceny jsou určeny pro osazení a dodání stupadel do netypových drobných objektů (oceňovaných cenami této části). </t>
  </si>
  <si>
    <t>100</t>
  </si>
  <si>
    <t>899713111</t>
  </si>
  <si>
    <t>Orientační tabulky na sloupku betonovém nebo ocelovém</t>
  </si>
  <si>
    <t>-195263083</t>
  </si>
  <si>
    <t>Orientační tabulky na vodovodních a kanalizačních řadech na sloupku ocelovém nebo betonovém</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</si>
  <si>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</si>
  <si>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101</t>
  </si>
  <si>
    <t>8992201R</t>
  </si>
  <si>
    <t>ocelový sloupek vodárenský modro-bílý s patkou a pracemi pro osazení</t>
  </si>
  <si>
    <t>1066886949</t>
  </si>
  <si>
    <t>102</t>
  </si>
  <si>
    <t>899721111</t>
  </si>
  <si>
    <t>Signalizační vodič DN do 150 mm na potrubí</t>
  </si>
  <si>
    <t>926858831</t>
  </si>
  <si>
    <t>Signalizační vodič na potrubí DN do 150 mm</t>
  </si>
  <si>
    <t>79*1,01 "d*prověšení 1%"</t>
  </si>
  <si>
    <t>2*3 "vyvedení na povrch k poklopu šoupat apod.- počet*d"</t>
  </si>
  <si>
    <t>103</t>
  </si>
  <si>
    <t>899722112</t>
  </si>
  <si>
    <t>Krytí potrubí z plastů výstražnou fólií z PVC 25 cm</t>
  </si>
  <si>
    <t>487937340</t>
  </si>
  <si>
    <t>Krytí potrubí z plastů výstražnou fólií z PVC šířky 25 cm</t>
  </si>
  <si>
    <t>104</t>
  </si>
  <si>
    <t>899911122</t>
  </si>
  <si>
    <t>Kluzná objímka výšky 41 mm vnějšího průměru potrubí do 222 mm</t>
  </si>
  <si>
    <t>-205175405</t>
  </si>
  <si>
    <t>Kluzné objímky (pojízdná sedla)  pro zasunutí potrubí do chráničky výšky 41 mm vnějšího průměru potrubí do 222 mm</t>
  </si>
  <si>
    <t>105</t>
  </si>
  <si>
    <t>899913134</t>
  </si>
  <si>
    <t>Uzavírací manžeta chráničky potrubí DN 80 x 200</t>
  </si>
  <si>
    <t>1852181743</t>
  </si>
  <si>
    <t>Koncové uzavírací manžety chrániček  DN potrubí x DN chráničky DN 80 x 200</t>
  </si>
  <si>
    <t xml:space="preserve">Poznámka k souboru cen:
1. V cenách jsou započteny i náklady na nerezové upínací pásky daných průměrů. </t>
  </si>
  <si>
    <t>Ostatní konstrukce a práce, bourání</t>
  </si>
  <si>
    <t>106</t>
  </si>
  <si>
    <t>23017016R</t>
  </si>
  <si>
    <t xml:space="preserve">Těsnění vrtaného prostupu zalitím expanzní maltou + bobtnavé pásky oboustranně </t>
  </si>
  <si>
    <t>945581612</t>
  </si>
  <si>
    <t>107</t>
  </si>
  <si>
    <t>939941112</t>
  </si>
  <si>
    <t>Zřízení těsnění pracovní spáry ocelovým plechem mezi dnem a stěnou</t>
  </si>
  <si>
    <t>181524453</t>
  </si>
  <si>
    <t>Zřízení těsnění pracovní spáry ocelovým plechem  mezi dnem a stěnou</t>
  </si>
  <si>
    <t xml:space="preserve">Poznámka k souboru cen:
1. V cenách nejsou započteny náklady na ocelový plech. Jeho dodání se oceňuje ve specifikaci. Ztratné lze dohodnout ve výši 5 %. </t>
  </si>
  <si>
    <t>dno/stena</t>
  </si>
  <si>
    <t>11,2 "d"</t>
  </si>
  <si>
    <t>stena/strop</t>
  </si>
  <si>
    <t>108</t>
  </si>
  <si>
    <t>940501R</t>
  </si>
  <si>
    <t>těsnící plech vč. uchycovacího materiálu</t>
  </si>
  <si>
    <t>-1118663463</t>
  </si>
  <si>
    <t>22,4*1,05 'Přepočtené koeficientem množství</t>
  </si>
  <si>
    <t>109</t>
  </si>
  <si>
    <t>977151124</t>
  </si>
  <si>
    <t>Jádrové vrty diamantovými korunkami do D 180 mm do stavebních materiálů</t>
  </si>
  <si>
    <t>-292922859</t>
  </si>
  <si>
    <t>Jádrové vrty diamantovými korunkami do stavebních materiálů (železobetonu, betonu, cihel, obkladů, dlažeb, kamene) průměru přes 150 do 180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</si>
  <si>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</si>
  <si>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997</t>
  </si>
  <si>
    <t>Přesun sutě</t>
  </si>
  <si>
    <t>110</t>
  </si>
  <si>
    <t>997013111</t>
  </si>
  <si>
    <t>Vnitrostaveništní doprava suti a vybouraných hmot pro budovy v do 6 m s použitím mechanizace</t>
  </si>
  <si>
    <t>-465136517</t>
  </si>
  <si>
    <t>Vnitrostaveništní doprava suti a vybouraných hmot  vodorovně do 50 m svisle s použitím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</si>
  <si>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</si>
  <si>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111</t>
  </si>
  <si>
    <t>997013501</t>
  </si>
  <si>
    <t>Odvoz suti a vybouraných hmot na skládku nebo meziskládku do 1 km se složením</t>
  </si>
  <si>
    <t>1588093616</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</si>
  <si>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</si>
  <si>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</si>
  <si>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112</t>
  </si>
  <si>
    <t>997013509</t>
  </si>
  <si>
    <t>Příplatek k odvozu suti a vybouraných hmot na skládku ZKD 1 km přes 1 km</t>
  </si>
  <si>
    <t>-1592026805</t>
  </si>
  <si>
    <t>Odvoz suti a vybouraných hmot na skládku nebo meziskládku  se složením, na vzdálenost Příplatek k ceně za každý další i započatý 1 km přes 1 km</t>
  </si>
  <si>
    <t>0,076*9 'Přepočtené koeficientem množství</t>
  </si>
  <si>
    <t>113</t>
  </si>
  <si>
    <t>997013862</t>
  </si>
  <si>
    <t>Poplatek za uložení stavebního odpadu na recyklační skládce (skládkovné) z armovaného betonu kód odpadu  17 01 01</t>
  </si>
  <si>
    <t>1133514666</t>
  </si>
  <si>
    <t>Poplatek za uložení stavebního odpadu na recyklační skládce (skládkovné) z armovaného betonu zatříděného do Katalogu odpadů pod kódem 17 01 01</t>
  </si>
  <si>
    <t>998</t>
  </si>
  <si>
    <t>Přesun hmot</t>
  </si>
  <si>
    <t>114</t>
  </si>
  <si>
    <t>998276101</t>
  </si>
  <si>
    <t>Přesun hmot pro trubní vedení z trub z plastických hmot otevřený výkop</t>
  </si>
  <si>
    <t>130263850</t>
  </si>
  <si>
    <t>Přesun hmot pro trubní vedení hloubené z trub z plastických hmot nebo sklolaminátových pro vodovody nebo kanalizace v otevřeném výkopu dopravní vzdálenost do 15 m</t>
  </si>
  <si>
    <t xml:space="preserve">Poznámka k souboru cen:
1. Ceny přesunu hmot nelze užít pro zeminu, sypaniny, štěrkopísek, kamenivo ap. Případná manipulace s tímto materiálem se oceňuje soubory cen 162 ..-.... Vodorovné přemístění výkopku nebo sypaniny katalogu 800-1 Zemní práce. </t>
  </si>
  <si>
    <t>PSV</t>
  </si>
  <si>
    <t>Práce a dodávky PSV</t>
  </si>
  <si>
    <t>711</t>
  </si>
  <si>
    <t>Izolace proti vodě, vlhkosti a plynům</t>
  </si>
  <si>
    <t>115</t>
  </si>
  <si>
    <t>711111011</t>
  </si>
  <si>
    <t>Provedení izolace proti zemní vlhkosti vodorovné za studena suspenzí asfaltovou</t>
  </si>
  <si>
    <t>268150190</t>
  </si>
  <si>
    <t>Provedení izolace proti zemní vlhkosti natěradly a tmely za studena  na ploše vodorovné V nátěrem suspensí asfaltovou</t>
  </si>
  <si>
    <t xml:space="preserve">Poznámka k souboru cen:
1. Izolace plochy jednotlivě do 10 m2 se oceňují skladebně cenou příslušné izolace a cenou 711 19-9095 Příplatek za plochu do 10 m2. </t>
  </si>
  <si>
    <t>4,07*2,5 "d*š"</t>
  </si>
  <si>
    <t>-PI*0,4*0,4 "odečet otvor"</t>
  </si>
  <si>
    <t>13,136*0,25 "obvod na osu*š"</t>
  </si>
  <si>
    <t>116</t>
  </si>
  <si>
    <t>711112011</t>
  </si>
  <si>
    <t>Provedení izolace proti zemní vlhkosti svislé za studena suspenzí asfaltovou</t>
  </si>
  <si>
    <t>-592687990</t>
  </si>
  <si>
    <t>Provedení izolace proti zemní vlhkosti natěradly a tmely za studena  na ploše svislé S nátěrem suspensí asfaltovou</t>
  </si>
  <si>
    <t>12,136*2,125 "obvod*v"</t>
  </si>
  <si>
    <t>14,136*0,25 "obvod*v"</t>
  </si>
  <si>
    <t>117</t>
  </si>
  <si>
    <t>24617150</t>
  </si>
  <si>
    <t>nátěr hydroizolační na bázi asfaltu a plastu do spodní stavby</t>
  </si>
  <si>
    <t>kg</t>
  </si>
  <si>
    <t>-325273675</t>
  </si>
  <si>
    <t>12,956+29,323</t>
  </si>
  <si>
    <t>42,279*1,5 'Přepočtené koeficientem množství</t>
  </si>
  <si>
    <t>118</t>
  </si>
  <si>
    <t>998711101</t>
  </si>
  <si>
    <t>Přesun hmot tonážní pro izolace proti vodě, vlhkosti a plynům v objektech výšky do 6 m</t>
  </si>
  <si>
    <t>-1306424257</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</si>
  <si>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</si>
  <si>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</si>
  <si>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Práce a dodávky M</t>
  </si>
  <si>
    <t>23-M</t>
  </si>
  <si>
    <t>Montáže potrubí</t>
  </si>
  <si>
    <t>119</t>
  </si>
  <si>
    <t>230170002</t>
  </si>
  <si>
    <t>Tlakové zkoušky těsnosti potrubí - příprava DN do 80</t>
  </si>
  <si>
    <t>sada</t>
  </si>
  <si>
    <t>1795027478</t>
  </si>
  <si>
    <t>Příprava pro zkoušku těsnosti potrubí  DN přes 40 do 80</t>
  </si>
  <si>
    <t>120</t>
  </si>
  <si>
    <t>230170012</t>
  </si>
  <si>
    <t>Tlakové zkoušky těsnosti potrubí - zkouška DN do 80</t>
  </si>
  <si>
    <t>1679467255</t>
  </si>
  <si>
    <t>Zkouška těsnosti potrubí  DN přes 40 do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</si>
</sst>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21" xfId="0" applyFont="1" applyFill="1" applyBorder="1" applyAlignment="1" applyProtection="1">
      <alignment horizontal="lef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8"/>
  <sheetViews>
    <sheetView showGridLines="0" tabSelected="1" workbookViewId="0" topLeftCell="A1"/>
  </sheetViews>
  <sheetFormatPr defaultColWidth="9.140625" defaultRowHeight="12"/>
  <cols>
    <col min="1" max="1" width="8.8515625" style="1" customWidth="1"/>
    <col min="2" max="2" width="1.7109375" style="1" customWidth="1"/>
    <col min="3" max="3" width="4.421875" style="1" customWidth="1"/>
    <col min="4" max="33" width="2.8515625" style="1" customWidth="1"/>
    <col min="34" max="34" width="3.421875" style="1" customWidth="1"/>
    <col min="35" max="35" width="42.28125" style="1" customWidth="1"/>
    <col min="36" max="37" width="2.421875" style="1" customWidth="1"/>
    <col min="38" max="38" width="8.8515625" style="1" customWidth="1"/>
    <col min="39" max="39" width="3.421875" style="1" customWidth="1"/>
    <col min="40" max="40" width="14.28125" style="1" customWidth="1"/>
    <col min="41" max="41" width="8.00390625" style="1" customWidth="1"/>
    <col min="42" max="42" width="4.421875" style="1" customWidth="1"/>
    <col min="43" max="43" width="16.7109375" style="1" hidden="1" customWidth="1"/>
    <col min="44" max="44" width="14.421875" style="1" customWidth="1"/>
    <col min="45" max="47" width="27.7109375" style="1" hidden="1" customWidth="1"/>
    <col min="48" max="49" width="23.140625" style="1" hidden="1" customWidth="1"/>
    <col min="50" max="51" width="26.7109375" style="1" hidden="1" customWidth="1"/>
    <col min="52" max="52" width="23.140625" style="1" hidden="1" customWidth="1"/>
    <col min="53" max="53" width="20.421875" style="1" hidden="1" customWidth="1"/>
    <col min="54" max="54" width="26.7109375" style="1" hidden="1" customWidth="1"/>
    <col min="55" max="55" width="23.140625" style="1" hidden="1" customWidth="1"/>
    <col min="56" max="56" width="20.421875" style="1" hidden="1" customWidth="1"/>
    <col min="57" max="57" width="71.140625" style="1" customWidth="1"/>
    <col min="71" max="91" width="9.140625" style="1" hidden="1" customWidth="1"/>
  </cols>
  <sheetData>
    <row r="1" spans="1:74" ht="12">
      <c r="A1" s="17" t="s">
        <v>0</v>
      </c>
      <c r="AZ1" s="17" t="s">
        <v>1</v>
      </c>
      <c r="BA1" s="17" t="s">
        <v>2</v>
      </c>
      <c r="BB1" s="17" t="s">
        <v>3</v>
      </c>
      <c r="BT1" s="17" t="s">
        <v>4</v>
      </c>
      <c r="BU1" s="17" t="s">
        <v>4</v>
      </c>
      <c r="BV1" s="17" t="s">
        <v>5</v>
      </c>
    </row>
    <row r="2" spans="44:72" s="1" customFormat="1" ht="36.95" customHeight="1">
      <c r="AR2" s="303"/>
      <c r="AS2" s="303"/>
      <c r="AT2" s="303"/>
      <c r="AU2" s="303"/>
      <c r="AV2" s="303"/>
      <c r="AW2" s="303"/>
      <c r="AX2" s="303"/>
      <c r="AY2" s="303"/>
      <c r="AZ2" s="303"/>
      <c r="BA2" s="303"/>
      <c r="BB2" s="303"/>
      <c r="BC2" s="303"/>
      <c r="BD2" s="303"/>
      <c r="BE2" s="303"/>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66" t="s">
        <v>14</v>
      </c>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3"/>
      <c r="AQ5" s="23"/>
      <c r="AR5" s="21"/>
      <c r="BE5" s="263" t="s">
        <v>15</v>
      </c>
      <c r="BS5" s="18" t="s">
        <v>6</v>
      </c>
    </row>
    <row r="6" spans="2:71" s="1" customFormat="1" ht="36.95" customHeight="1">
      <c r="B6" s="22"/>
      <c r="C6" s="23"/>
      <c r="D6" s="29" t="s">
        <v>16</v>
      </c>
      <c r="E6" s="23"/>
      <c r="F6" s="23"/>
      <c r="G6" s="23"/>
      <c r="H6" s="23"/>
      <c r="I6" s="23"/>
      <c r="J6" s="23"/>
      <c r="K6" s="268" t="s">
        <v>17</v>
      </c>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3"/>
      <c r="AQ6" s="23"/>
      <c r="AR6" s="21"/>
      <c r="BE6" s="264"/>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64"/>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64"/>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64"/>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264"/>
      <c r="BS10" s="18" t="s">
        <v>6</v>
      </c>
    </row>
    <row r="11" spans="2:71" s="1" customFormat="1" ht="18.4"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264"/>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64"/>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264"/>
      <c r="BS13" s="18" t="s">
        <v>6</v>
      </c>
    </row>
    <row r="14" spans="2:71" ht="12.75">
      <c r="B14" s="22"/>
      <c r="C14" s="23"/>
      <c r="D14" s="23"/>
      <c r="E14" s="269" t="s">
        <v>29</v>
      </c>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30" t="s">
        <v>27</v>
      </c>
      <c r="AL14" s="23"/>
      <c r="AM14" s="23"/>
      <c r="AN14" s="32" t="s">
        <v>29</v>
      </c>
      <c r="AO14" s="23"/>
      <c r="AP14" s="23"/>
      <c r="AQ14" s="23"/>
      <c r="AR14" s="21"/>
      <c r="BE14" s="264"/>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64"/>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264"/>
      <c r="BS16" s="18" t="s">
        <v>4</v>
      </c>
    </row>
    <row r="17" spans="2:71" s="1" customFormat="1" ht="18.4"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264"/>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64"/>
      <c r="BS18" s="18" t="s">
        <v>6</v>
      </c>
    </row>
    <row r="19" spans="2:71" s="1" customFormat="1" ht="12" customHeight="1">
      <c r="B19" s="22"/>
      <c r="C19" s="23"/>
      <c r="D19" s="30"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264"/>
      <c r="BS19" s="18" t="s">
        <v>6</v>
      </c>
    </row>
    <row r="20" spans="2:71" s="1" customFormat="1" ht="18.4"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264"/>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64"/>
    </row>
    <row r="22" spans="2:57" s="1" customFormat="1" ht="12" customHeight="1">
      <c r="B22" s="22"/>
      <c r="C22" s="23"/>
      <c r="D22" s="30"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64"/>
    </row>
    <row r="23" spans="2:57" s="1" customFormat="1" ht="14.45" customHeight="1">
      <c r="B23" s="22"/>
      <c r="C23" s="23"/>
      <c r="D23" s="23"/>
      <c r="E23" s="271" t="s">
        <v>1</v>
      </c>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3"/>
      <c r="AP23" s="23"/>
      <c r="AQ23" s="23"/>
      <c r="AR23" s="21"/>
      <c r="BE23" s="264"/>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64"/>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64"/>
    </row>
    <row r="26" spans="1:57" s="2" customFormat="1" ht="25.9"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72">
        <f>ROUND(AG94,2)</f>
        <v>0</v>
      </c>
      <c r="AL26" s="273"/>
      <c r="AM26" s="273"/>
      <c r="AN26" s="273"/>
      <c r="AO26" s="273"/>
      <c r="AP26" s="37"/>
      <c r="AQ26" s="37"/>
      <c r="AR26" s="40"/>
      <c r="BE26" s="264"/>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64"/>
    </row>
    <row r="28" spans="1:57" s="2" customFormat="1" ht="12.75">
      <c r="A28" s="35"/>
      <c r="B28" s="36"/>
      <c r="C28" s="37"/>
      <c r="D28" s="37"/>
      <c r="E28" s="37"/>
      <c r="F28" s="37"/>
      <c r="G28" s="37"/>
      <c r="H28" s="37"/>
      <c r="I28" s="37"/>
      <c r="J28" s="37"/>
      <c r="K28" s="37"/>
      <c r="L28" s="274" t="s">
        <v>37</v>
      </c>
      <c r="M28" s="274"/>
      <c r="N28" s="274"/>
      <c r="O28" s="274"/>
      <c r="P28" s="274"/>
      <c r="Q28" s="37"/>
      <c r="R28" s="37"/>
      <c r="S28" s="37"/>
      <c r="T28" s="37"/>
      <c r="U28" s="37"/>
      <c r="V28" s="37"/>
      <c r="W28" s="274" t="s">
        <v>38</v>
      </c>
      <c r="X28" s="274"/>
      <c r="Y28" s="274"/>
      <c r="Z28" s="274"/>
      <c r="AA28" s="274"/>
      <c r="AB28" s="274"/>
      <c r="AC28" s="274"/>
      <c r="AD28" s="274"/>
      <c r="AE28" s="274"/>
      <c r="AF28" s="37"/>
      <c r="AG28" s="37"/>
      <c r="AH28" s="37"/>
      <c r="AI28" s="37"/>
      <c r="AJ28" s="37"/>
      <c r="AK28" s="274" t="s">
        <v>39</v>
      </c>
      <c r="AL28" s="274"/>
      <c r="AM28" s="274"/>
      <c r="AN28" s="274"/>
      <c r="AO28" s="274"/>
      <c r="AP28" s="37"/>
      <c r="AQ28" s="37"/>
      <c r="AR28" s="40"/>
      <c r="BE28" s="264"/>
    </row>
    <row r="29" spans="2:57" s="3" customFormat="1" ht="14.45" customHeight="1">
      <c r="B29" s="41"/>
      <c r="C29" s="42"/>
      <c r="D29" s="30" t="s">
        <v>40</v>
      </c>
      <c r="E29" s="42"/>
      <c r="F29" s="30" t="s">
        <v>41</v>
      </c>
      <c r="G29" s="42"/>
      <c r="H29" s="42"/>
      <c r="I29" s="42"/>
      <c r="J29" s="42"/>
      <c r="K29" s="42"/>
      <c r="L29" s="277">
        <v>0.21</v>
      </c>
      <c r="M29" s="276"/>
      <c r="N29" s="276"/>
      <c r="O29" s="276"/>
      <c r="P29" s="276"/>
      <c r="Q29" s="42"/>
      <c r="R29" s="42"/>
      <c r="S29" s="42"/>
      <c r="T29" s="42"/>
      <c r="U29" s="42"/>
      <c r="V29" s="42"/>
      <c r="W29" s="275">
        <f>ROUND(AZ94,2)</f>
        <v>0</v>
      </c>
      <c r="X29" s="276"/>
      <c r="Y29" s="276"/>
      <c r="Z29" s="276"/>
      <c r="AA29" s="276"/>
      <c r="AB29" s="276"/>
      <c r="AC29" s="276"/>
      <c r="AD29" s="276"/>
      <c r="AE29" s="276"/>
      <c r="AF29" s="42"/>
      <c r="AG29" s="42"/>
      <c r="AH29" s="42"/>
      <c r="AI29" s="42"/>
      <c r="AJ29" s="42"/>
      <c r="AK29" s="275">
        <f>ROUND(AV94,2)</f>
        <v>0</v>
      </c>
      <c r="AL29" s="276"/>
      <c r="AM29" s="276"/>
      <c r="AN29" s="276"/>
      <c r="AO29" s="276"/>
      <c r="AP29" s="42"/>
      <c r="AQ29" s="42"/>
      <c r="AR29" s="43"/>
      <c r="BE29" s="265"/>
    </row>
    <row r="30" spans="2:57" s="3" customFormat="1" ht="14.45" customHeight="1">
      <c r="B30" s="41"/>
      <c r="C30" s="42"/>
      <c r="D30" s="42"/>
      <c r="E30" s="42"/>
      <c r="F30" s="30" t="s">
        <v>42</v>
      </c>
      <c r="G30" s="42"/>
      <c r="H30" s="42"/>
      <c r="I30" s="42"/>
      <c r="J30" s="42"/>
      <c r="K30" s="42"/>
      <c r="L30" s="277">
        <v>0.15</v>
      </c>
      <c r="M30" s="276"/>
      <c r="N30" s="276"/>
      <c r="O30" s="276"/>
      <c r="P30" s="276"/>
      <c r="Q30" s="42"/>
      <c r="R30" s="42"/>
      <c r="S30" s="42"/>
      <c r="T30" s="42"/>
      <c r="U30" s="42"/>
      <c r="V30" s="42"/>
      <c r="W30" s="275">
        <f>ROUND(BA94,2)</f>
        <v>0</v>
      </c>
      <c r="X30" s="276"/>
      <c r="Y30" s="276"/>
      <c r="Z30" s="276"/>
      <c r="AA30" s="276"/>
      <c r="AB30" s="276"/>
      <c r="AC30" s="276"/>
      <c r="AD30" s="276"/>
      <c r="AE30" s="276"/>
      <c r="AF30" s="42"/>
      <c r="AG30" s="42"/>
      <c r="AH30" s="42"/>
      <c r="AI30" s="42"/>
      <c r="AJ30" s="42"/>
      <c r="AK30" s="275">
        <f>ROUND(AW94,2)</f>
        <v>0</v>
      </c>
      <c r="AL30" s="276"/>
      <c r="AM30" s="276"/>
      <c r="AN30" s="276"/>
      <c r="AO30" s="276"/>
      <c r="AP30" s="42"/>
      <c r="AQ30" s="42"/>
      <c r="AR30" s="43"/>
      <c r="BE30" s="265"/>
    </row>
    <row r="31" spans="2:57" s="3" customFormat="1" ht="14.45" customHeight="1" hidden="1">
      <c r="B31" s="41"/>
      <c r="C31" s="42"/>
      <c r="D31" s="42"/>
      <c r="E31" s="42"/>
      <c r="F31" s="30" t="s">
        <v>43</v>
      </c>
      <c r="G31" s="42"/>
      <c r="H31" s="42"/>
      <c r="I31" s="42"/>
      <c r="J31" s="42"/>
      <c r="K31" s="42"/>
      <c r="L31" s="277">
        <v>0.21</v>
      </c>
      <c r="M31" s="276"/>
      <c r="N31" s="276"/>
      <c r="O31" s="276"/>
      <c r="P31" s="276"/>
      <c r="Q31" s="42"/>
      <c r="R31" s="42"/>
      <c r="S31" s="42"/>
      <c r="T31" s="42"/>
      <c r="U31" s="42"/>
      <c r="V31" s="42"/>
      <c r="W31" s="275">
        <f>ROUND(BB94,2)</f>
        <v>0</v>
      </c>
      <c r="X31" s="276"/>
      <c r="Y31" s="276"/>
      <c r="Z31" s="276"/>
      <c r="AA31" s="276"/>
      <c r="AB31" s="276"/>
      <c r="AC31" s="276"/>
      <c r="AD31" s="276"/>
      <c r="AE31" s="276"/>
      <c r="AF31" s="42"/>
      <c r="AG31" s="42"/>
      <c r="AH31" s="42"/>
      <c r="AI31" s="42"/>
      <c r="AJ31" s="42"/>
      <c r="AK31" s="275">
        <v>0</v>
      </c>
      <c r="AL31" s="276"/>
      <c r="AM31" s="276"/>
      <c r="AN31" s="276"/>
      <c r="AO31" s="276"/>
      <c r="AP31" s="42"/>
      <c r="AQ31" s="42"/>
      <c r="AR31" s="43"/>
      <c r="BE31" s="265"/>
    </row>
    <row r="32" spans="2:57" s="3" customFormat="1" ht="14.45" customHeight="1" hidden="1">
      <c r="B32" s="41"/>
      <c r="C32" s="42"/>
      <c r="D32" s="42"/>
      <c r="E32" s="42"/>
      <c r="F32" s="30" t="s">
        <v>44</v>
      </c>
      <c r="G32" s="42"/>
      <c r="H32" s="42"/>
      <c r="I32" s="42"/>
      <c r="J32" s="42"/>
      <c r="K32" s="42"/>
      <c r="L32" s="277">
        <v>0.15</v>
      </c>
      <c r="M32" s="276"/>
      <c r="N32" s="276"/>
      <c r="O32" s="276"/>
      <c r="P32" s="276"/>
      <c r="Q32" s="42"/>
      <c r="R32" s="42"/>
      <c r="S32" s="42"/>
      <c r="T32" s="42"/>
      <c r="U32" s="42"/>
      <c r="V32" s="42"/>
      <c r="W32" s="275">
        <f>ROUND(BC94,2)</f>
        <v>0</v>
      </c>
      <c r="X32" s="276"/>
      <c r="Y32" s="276"/>
      <c r="Z32" s="276"/>
      <c r="AA32" s="276"/>
      <c r="AB32" s="276"/>
      <c r="AC32" s="276"/>
      <c r="AD32" s="276"/>
      <c r="AE32" s="276"/>
      <c r="AF32" s="42"/>
      <c r="AG32" s="42"/>
      <c r="AH32" s="42"/>
      <c r="AI32" s="42"/>
      <c r="AJ32" s="42"/>
      <c r="AK32" s="275">
        <v>0</v>
      </c>
      <c r="AL32" s="276"/>
      <c r="AM32" s="276"/>
      <c r="AN32" s="276"/>
      <c r="AO32" s="276"/>
      <c r="AP32" s="42"/>
      <c r="AQ32" s="42"/>
      <c r="AR32" s="43"/>
      <c r="BE32" s="265"/>
    </row>
    <row r="33" spans="2:57" s="3" customFormat="1" ht="14.45" customHeight="1" hidden="1">
      <c r="B33" s="41"/>
      <c r="C33" s="42"/>
      <c r="D33" s="42"/>
      <c r="E33" s="42"/>
      <c r="F33" s="30" t="s">
        <v>45</v>
      </c>
      <c r="G33" s="42"/>
      <c r="H33" s="42"/>
      <c r="I33" s="42"/>
      <c r="J33" s="42"/>
      <c r="K33" s="42"/>
      <c r="L33" s="277">
        <v>0</v>
      </c>
      <c r="M33" s="276"/>
      <c r="N33" s="276"/>
      <c r="O33" s="276"/>
      <c r="P33" s="276"/>
      <c r="Q33" s="42"/>
      <c r="R33" s="42"/>
      <c r="S33" s="42"/>
      <c r="T33" s="42"/>
      <c r="U33" s="42"/>
      <c r="V33" s="42"/>
      <c r="W33" s="275">
        <f>ROUND(BD94,2)</f>
        <v>0</v>
      </c>
      <c r="X33" s="276"/>
      <c r="Y33" s="276"/>
      <c r="Z33" s="276"/>
      <c r="AA33" s="276"/>
      <c r="AB33" s="276"/>
      <c r="AC33" s="276"/>
      <c r="AD33" s="276"/>
      <c r="AE33" s="276"/>
      <c r="AF33" s="42"/>
      <c r="AG33" s="42"/>
      <c r="AH33" s="42"/>
      <c r="AI33" s="42"/>
      <c r="AJ33" s="42"/>
      <c r="AK33" s="275">
        <v>0</v>
      </c>
      <c r="AL33" s="276"/>
      <c r="AM33" s="276"/>
      <c r="AN33" s="276"/>
      <c r="AO33" s="276"/>
      <c r="AP33" s="42"/>
      <c r="AQ33" s="42"/>
      <c r="AR33" s="43"/>
      <c r="BE33" s="265"/>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64"/>
    </row>
    <row r="35" spans="1:57" s="2" customFormat="1" ht="25.9"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278" t="s">
        <v>48</v>
      </c>
      <c r="Y35" s="279"/>
      <c r="Z35" s="279"/>
      <c r="AA35" s="279"/>
      <c r="AB35" s="279"/>
      <c r="AC35" s="46"/>
      <c r="AD35" s="46"/>
      <c r="AE35" s="46"/>
      <c r="AF35" s="46"/>
      <c r="AG35" s="46"/>
      <c r="AH35" s="46"/>
      <c r="AI35" s="46"/>
      <c r="AJ35" s="46"/>
      <c r="AK35" s="280">
        <f>SUM(AK26:AK33)</f>
        <v>0</v>
      </c>
      <c r="AL35" s="279"/>
      <c r="AM35" s="279"/>
      <c r="AN35" s="279"/>
      <c r="AO35" s="281"/>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MV1466/20</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82" t="str">
        <f>K6</f>
        <v>Zajištění dodávky užitkové vody pro Zoopark Chomutov v zimním období</v>
      </c>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Zoopark Chomutov</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284" t="str">
        <f>IF(AN8="","",AN8)</f>
        <v>8. 1. 2021</v>
      </c>
      <c r="AN87" s="284"/>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6" customHeight="1">
      <c r="A89" s="35"/>
      <c r="B89" s="36"/>
      <c r="C89" s="30" t="s">
        <v>24</v>
      </c>
      <c r="D89" s="37"/>
      <c r="E89" s="37"/>
      <c r="F89" s="37"/>
      <c r="G89" s="37"/>
      <c r="H89" s="37"/>
      <c r="I89" s="37"/>
      <c r="J89" s="37"/>
      <c r="K89" s="37"/>
      <c r="L89" s="60" t="str">
        <f>IF(E11="","",E11)</f>
        <v>Zoopark Chomutov, p. o.</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285" t="str">
        <f>IF(E17="","",E17)</f>
        <v>MV projekt spol. s r.o.</v>
      </c>
      <c r="AN89" s="286"/>
      <c r="AO89" s="286"/>
      <c r="AP89" s="286"/>
      <c r="AQ89" s="37"/>
      <c r="AR89" s="40"/>
      <c r="AS89" s="287" t="s">
        <v>56</v>
      </c>
      <c r="AT89" s="288"/>
      <c r="AU89" s="68"/>
      <c r="AV89" s="68"/>
      <c r="AW89" s="68"/>
      <c r="AX89" s="68"/>
      <c r="AY89" s="68"/>
      <c r="AZ89" s="68"/>
      <c r="BA89" s="68"/>
      <c r="BB89" s="68"/>
      <c r="BC89" s="68"/>
      <c r="BD89" s="69"/>
      <c r="BE89" s="35"/>
    </row>
    <row r="90" spans="1:57" s="2" customFormat="1" ht="15.6"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33</v>
      </c>
      <c r="AJ90" s="37"/>
      <c r="AK90" s="37"/>
      <c r="AL90" s="37"/>
      <c r="AM90" s="285" t="str">
        <f>IF(E20="","",E20)</f>
        <v>Ing. Lukáš Valečka</v>
      </c>
      <c r="AN90" s="286"/>
      <c r="AO90" s="286"/>
      <c r="AP90" s="286"/>
      <c r="AQ90" s="37"/>
      <c r="AR90" s="40"/>
      <c r="AS90" s="289"/>
      <c r="AT90" s="290"/>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91"/>
      <c r="AT91" s="292"/>
      <c r="AU91" s="72"/>
      <c r="AV91" s="72"/>
      <c r="AW91" s="72"/>
      <c r="AX91" s="72"/>
      <c r="AY91" s="72"/>
      <c r="AZ91" s="72"/>
      <c r="BA91" s="72"/>
      <c r="BB91" s="72"/>
      <c r="BC91" s="72"/>
      <c r="BD91" s="73"/>
      <c r="BE91" s="35"/>
    </row>
    <row r="92" spans="1:57" s="2" customFormat="1" ht="29.25" customHeight="1">
      <c r="A92" s="35"/>
      <c r="B92" s="36"/>
      <c r="C92" s="293" t="s">
        <v>57</v>
      </c>
      <c r="D92" s="294"/>
      <c r="E92" s="294"/>
      <c r="F92" s="294"/>
      <c r="G92" s="294"/>
      <c r="H92" s="74"/>
      <c r="I92" s="295" t="s">
        <v>58</v>
      </c>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6" t="s">
        <v>59</v>
      </c>
      <c r="AH92" s="294"/>
      <c r="AI92" s="294"/>
      <c r="AJ92" s="294"/>
      <c r="AK92" s="294"/>
      <c r="AL92" s="294"/>
      <c r="AM92" s="294"/>
      <c r="AN92" s="295" t="s">
        <v>60</v>
      </c>
      <c r="AO92" s="294"/>
      <c r="AP92" s="297"/>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301">
        <f>ROUND(SUM(AG95:AG96),2)</f>
        <v>0</v>
      </c>
      <c r="AH94" s="301"/>
      <c r="AI94" s="301"/>
      <c r="AJ94" s="301"/>
      <c r="AK94" s="301"/>
      <c r="AL94" s="301"/>
      <c r="AM94" s="301"/>
      <c r="AN94" s="302">
        <f>SUM(AG94,AT94)</f>
        <v>0</v>
      </c>
      <c r="AO94" s="302"/>
      <c r="AP94" s="302"/>
      <c r="AQ94" s="86" t="s">
        <v>1</v>
      </c>
      <c r="AR94" s="87"/>
      <c r="AS94" s="88">
        <f>ROUND(SUM(AS95:AS96),2)</f>
        <v>0</v>
      </c>
      <c r="AT94" s="89">
        <f>ROUND(SUM(AV94:AW94),2)</f>
        <v>0</v>
      </c>
      <c r="AU94" s="90">
        <f>ROUND(SUM(AU95:AU96),5)</f>
        <v>0</v>
      </c>
      <c r="AV94" s="89">
        <f>ROUND(AZ94*L29,2)</f>
        <v>0</v>
      </c>
      <c r="AW94" s="89">
        <f>ROUND(BA94*L30,2)</f>
        <v>0</v>
      </c>
      <c r="AX94" s="89">
        <f>ROUND(BB94*L29,2)</f>
        <v>0</v>
      </c>
      <c r="AY94" s="89">
        <f>ROUND(BC94*L30,2)</f>
        <v>0</v>
      </c>
      <c r="AZ94" s="89">
        <f>ROUND(SUM(AZ95:AZ96),2)</f>
        <v>0</v>
      </c>
      <c r="BA94" s="89">
        <f>ROUND(SUM(BA95:BA96),2)</f>
        <v>0</v>
      </c>
      <c r="BB94" s="89">
        <f>ROUND(SUM(BB95:BB96),2)</f>
        <v>0</v>
      </c>
      <c r="BC94" s="89">
        <f>ROUND(SUM(BC95:BC96),2)</f>
        <v>0</v>
      </c>
      <c r="BD94" s="91">
        <f>ROUND(SUM(BD95:BD96),2)</f>
        <v>0</v>
      </c>
      <c r="BS94" s="92" t="s">
        <v>75</v>
      </c>
      <c r="BT94" s="92" t="s">
        <v>76</v>
      </c>
      <c r="BU94" s="93" t="s">
        <v>77</v>
      </c>
      <c r="BV94" s="92" t="s">
        <v>78</v>
      </c>
      <c r="BW94" s="92" t="s">
        <v>5</v>
      </c>
      <c r="BX94" s="92" t="s">
        <v>79</v>
      </c>
      <c r="CL94" s="92" t="s">
        <v>1</v>
      </c>
    </row>
    <row r="95" spans="1:91" s="7" customFormat="1" ht="14.45" customHeight="1">
      <c r="A95" s="94" t="s">
        <v>80</v>
      </c>
      <c r="B95" s="95"/>
      <c r="C95" s="96"/>
      <c r="D95" s="300" t="s">
        <v>76</v>
      </c>
      <c r="E95" s="300"/>
      <c r="F95" s="300"/>
      <c r="G95" s="300"/>
      <c r="H95" s="300"/>
      <c r="I95" s="97"/>
      <c r="J95" s="300" t="s">
        <v>81</v>
      </c>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298">
        <f>'0 - VRN'!J30</f>
        <v>0</v>
      </c>
      <c r="AH95" s="299"/>
      <c r="AI95" s="299"/>
      <c r="AJ95" s="299"/>
      <c r="AK95" s="299"/>
      <c r="AL95" s="299"/>
      <c r="AM95" s="299"/>
      <c r="AN95" s="298">
        <f>SUM(AG95,AT95)</f>
        <v>0</v>
      </c>
      <c r="AO95" s="299"/>
      <c r="AP95" s="299"/>
      <c r="AQ95" s="98" t="s">
        <v>82</v>
      </c>
      <c r="AR95" s="99"/>
      <c r="AS95" s="100">
        <v>0</v>
      </c>
      <c r="AT95" s="101">
        <f>ROUND(SUM(AV95:AW95),2)</f>
        <v>0</v>
      </c>
      <c r="AU95" s="102">
        <f>'0 - VRN'!P121</f>
        <v>0</v>
      </c>
      <c r="AV95" s="101">
        <f>'0 - VRN'!J33</f>
        <v>0</v>
      </c>
      <c r="AW95" s="101">
        <f>'0 - VRN'!J34</f>
        <v>0</v>
      </c>
      <c r="AX95" s="101">
        <f>'0 - VRN'!J35</f>
        <v>0</v>
      </c>
      <c r="AY95" s="101">
        <f>'0 - VRN'!J36</f>
        <v>0</v>
      </c>
      <c r="AZ95" s="101">
        <f>'0 - VRN'!F33</f>
        <v>0</v>
      </c>
      <c r="BA95" s="101">
        <f>'0 - VRN'!F34</f>
        <v>0</v>
      </c>
      <c r="BB95" s="101">
        <f>'0 - VRN'!F35</f>
        <v>0</v>
      </c>
      <c r="BC95" s="101">
        <f>'0 - VRN'!F36</f>
        <v>0</v>
      </c>
      <c r="BD95" s="103">
        <f>'0 - VRN'!F37</f>
        <v>0</v>
      </c>
      <c r="BT95" s="104" t="s">
        <v>83</v>
      </c>
      <c r="BV95" s="104" t="s">
        <v>78</v>
      </c>
      <c r="BW95" s="104" t="s">
        <v>84</v>
      </c>
      <c r="BX95" s="104" t="s">
        <v>5</v>
      </c>
      <c r="CL95" s="104" t="s">
        <v>1</v>
      </c>
      <c r="CM95" s="104" t="s">
        <v>85</v>
      </c>
    </row>
    <row r="96" spans="1:91" s="7" customFormat="1" ht="14.45" customHeight="1">
      <c r="A96" s="94" t="s">
        <v>80</v>
      </c>
      <c r="B96" s="95"/>
      <c r="C96" s="96"/>
      <c r="D96" s="300" t="s">
        <v>86</v>
      </c>
      <c r="E96" s="300"/>
      <c r="F96" s="300"/>
      <c r="G96" s="300"/>
      <c r="H96" s="300"/>
      <c r="I96" s="97"/>
      <c r="J96" s="300" t="s">
        <v>87</v>
      </c>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298">
        <f>'IO 01 - Přípojka vody'!J30</f>
        <v>0</v>
      </c>
      <c r="AH96" s="299"/>
      <c r="AI96" s="299"/>
      <c r="AJ96" s="299"/>
      <c r="AK96" s="299"/>
      <c r="AL96" s="299"/>
      <c r="AM96" s="299"/>
      <c r="AN96" s="298">
        <f>SUM(AG96,AT96)</f>
        <v>0</v>
      </c>
      <c r="AO96" s="299"/>
      <c r="AP96" s="299"/>
      <c r="AQ96" s="98" t="s">
        <v>88</v>
      </c>
      <c r="AR96" s="99"/>
      <c r="AS96" s="105">
        <v>0</v>
      </c>
      <c r="AT96" s="106">
        <f>ROUND(SUM(AV96:AW96),2)</f>
        <v>0</v>
      </c>
      <c r="AU96" s="107">
        <f>'IO 01 - Přípojka vody'!P129</f>
        <v>0</v>
      </c>
      <c r="AV96" s="106">
        <f>'IO 01 - Přípojka vody'!J33</f>
        <v>0</v>
      </c>
      <c r="AW96" s="106">
        <f>'IO 01 - Přípojka vody'!J34</f>
        <v>0</v>
      </c>
      <c r="AX96" s="106">
        <f>'IO 01 - Přípojka vody'!J35</f>
        <v>0</v>
      </c>
      <c r="AY96" s="106">
        <f>'IO 01 - Přípojka vody'!J36</f>
        <v>0</v>
      </c>
      <c r="AZ96" s="106">
        <f>'IO 01 - Přípojka vody'!F33</f>
        <v>0</v>
      </c>
      <c r="BA96" s="106">
        <f>'IO 01 - Přípojka vody'!F34</f>
        <v>0</v>
      </c>
      <c r="BB96" s="106">
        <f>'IO 01 - Přípojka vody'!F35</f>
        <v>0</v>
      </c>
      <c r="BC96" s="106">
        <f>'IO 01 - Přípojka vody'!F36</f>
        <v>0</v>
      </c>
      <c r="BD96" s="108">
        <f>'IO 01 - Přípojka vody'!F37</f>
        <v>0</v>
      </c>
      <c r="BT96" s="104" t="s">
        <v>83</v>
      </c>
      <c r="BV96" s="104" t="s">
        <v>78</v>
      </c>
      <c r="BW96" s="104" t="s">
        <v>89</v>
      </c>
      <c r="BX96" s="104" t="s">
        <v>5</v>
      </c>
      <c r="CL96" s="104" t="s">
        <v>1</v>
      </c>
      <c r="CM96" s="104" t="s">
        <v>85</v>
      </c>
    </row>
    <row r="97" spans="1:57" s="2" customFormat="1" ht="30" customHeight="1">
      <c r="A97" s="35"/>
      <c r="B97" s="36"/>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40"/>
      <c r="AS97" s="35"/>
      <c r="AT97" s="35"/>
      <c r="AU97" s="35"/>
      <c r="AV97" s="35"/>
      <c r="AW97" s="35"/>
      <c r="AX97" s="35"/>
      <c r="AY97" s="35"/>
      <c r="AZ97" s="35"/>
      <c r="BA97" s="35"/>
      <c r="BB97" s="35"/>
      <c r="BC97" s="35"/>
      <c r="BD97" s="35"/>
      <c r="BE97" s="35"/>
    </row>
    <row r="98" spans="1:57" s="2" customFormat="1" ht="6.95" customHeight="1">
      <c r="A98" s="35"/>
      <c r="B98" s="55"/>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40"/>
      <c r="AS98" s="35"/>
      <c r="AT98" s="35"/>
      <c r="AU98" s="35"/>
      <c r="AV98" s="35"/>
      <c r="AW98" s="35"/>
      <c r="AX98" s="35"/>
      <c r="AY98" s="35"/>
      <c r="AZ98" s="35"/>
      <c r="BA98" s="35"/>
      <c r="BB98" s="35"/>
      <c r="BC98" s="35"/>
      <c r="BD98" s="35"/>
      <c r="BE98" s="35"/>
    </row>
  </sheetData>
  <sheetProtection algorithmName="SHA-512" hashValue="HqeCQb11mB7oov6N1QlDERuwosrKalOQqBMvh20swkj1MG+o/oBNr4N5DYP/FsDBm5mH3kWkQF3hAeNkLHqBcA==" saltValue="iLYzk74a5/EvPevEyMBCxqZtCzAp8cacNQbwSywZe2Mh3wg6cv9M0Rz4vwWD87gCxWjZNXIuBK73BB85eIf88w==" spinCount="100000" sheet="1" objects="1" scenarios="1" formatColumns="0" formatRows="0"/>
  <mergeCells count="46">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0 - VRN'!C2" display="/"/>
    <hyperlink ref="A96" location="'IO 01 - Přípojka vod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56"/>
  <sheetViews>
    <sheetView showGridLines="0" workbookViewId="0" topLeftCell="A1"/>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54.42187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303"/>
      <c r="M2" s="303"/>
      <c r="N2" s="303"/>
      <c r="O2" s="303"/>
      <c r="P2" s="303"/>
      <c r="Q2" s="303"/>
      <c r="R2" s="303"/>
      <c r="S2" s="303"/>
      <c r="T2" s="303"/>
      <c r="U2" s="303"/>
      <c r="V2" s="303"/>
      <c r="AT2" s="18" t="s">
        <v>84</v>
      </c>
    </row>
    <row r="3" spans="2:46" s="1" customFormat="1" ht="6.95" customHeight="1">
      <c r="B3" s="109"/>
      <c r="C3" s="110"/>
      <c r="D3" s="110"/>
      <c r="E3" s="110"/>
      <c r="F3" s="110"/>
      <c r="G3" s="110"/>
      <c r="H3" s="110"/>
      <c r="I3" s="110"/>
      <c r="J3" s="110"/>
      <c r="K3" s="110"/>
      <c r="L3" s="21"/>
      <c r="AT3" s="18" t="s">
        <v>85</v>
      </c>
    </row>
    <row r="4" spans="2:46" s="1" customFormat="1" ht="24.95" customHeight="1">
      <c r="B4" s="21"/>
      <c r="D4" s="111" t="s">
        <v>90</v>
      </c>
      <c r="L4" s="21"/>
      <c r="M4" s="112" t="s">
        <v>10</v>
      </c>
      <c r="AT4" s="18" t="s">
        <v>4</v>
      </c>
    </row>
    <row r="5" spans="2:12" s="1" customFormat="1" ht="6.95" customHeight="1">
      <c r="B5" s="21"/>
      <c r="L5" s="21"/>
    </row>
    <row r="6" spans="2:12" s="1" customFormat="1" ht="12" customHeight="1">
      <c r="B6" s="21"/>
      <c r="D6" s="113" t="s">
        <v>16</v>
      </c>
      <c r="L6" s="21"/>
    </row>
    <row r="7" spans="2:12" s="1" customFormat="1" ht="27" customHeight="1">
      <c r="B7" s="21"/>
      <c r="E7" s="304" t="str">
        <f>'Rekapitulace stavby'!K6</f>
        <v>Zajištění dodávky užitkové vody pro Zoopark Chomutov v zimním období</v>
      </c>
      <c r="F7" s="305"/>
      <c r="G7" s="305"/>
      <c r="H7" s="305"/>
      <c r="L7" s="21"/>
    </row>
    <row r="8" spans="1:31" s="2" customFormat="1" ht="12" customHeight="1">
      <c r="A8" s="35"/>
      <c r="B8" s="40"/>
      <c r="C8" s="35"/>
      <c r="D8" s="113" t="s">
        <v>91</v>
      </c>
      <c r="E8" s="35"/>
      <c r="F8" s="35"/>
      <c r="G8" s="35"/>
      <c r="H8" s="35"/>
      <c r="I8" s="35"/>
      <c r="J8" s="35"/>
      <c r="K8" s="35"/>
      <c r="L8" s="52"/>
      <c r="S8" s="35"/>
      <c r="T8" s="35"/>
      <c r="U8" s="35"/>
      <c r="V8" s="35"/>
      <c r="W8" s="35"/>
      <c r="X8" s="35"/>
      <c r="Y8" s="35"/>
      <c r="Z8" s="35"/>
      <c r="AA8" s="35"/>
      <c r="AB8" s="35"/>
      <c r="AC8" s="35"/>
      <c r="AD8" s="35"/>
      <c r="AE8" s="35"/>
    </row>
    <row r="9" spans="1:31" s="2" customFormat="1" ht="15.6" customHeight="1">
      <c r="A9" s="35"/>
      <c r="B9" s="40"/>
      <c r="C9" s="35"/>
      <c r="D9" s="35"/>
      <c r="E9" s="306" t="s">
        <v>92</v>
      </c>
      <c r="F9" s="307"/>
      <c r="G9" s="307"/>
      <c r="H9" s="307"/>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8. 1. 2021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8" t="str">
        <f>'Rekapitulace stavby'!E14</f>
        <v>Vyplň údaj</v>
      </c>
      <c r="F18" s="309"/>
      <c r="G18" s="309"/>
      <c r="H18" s="309"/>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4.45" customHeight="1">
      <c r="A27" s="116"/>
      <c r="B27" s="117"/>
      <c r="C27" s="116"/>
      <c r="D27" s="116"/>
      <c r="E27" s="310" t="s">
        <v>1</v>
      </c>
      <c r="F27" s="310"/>
      <c r="G27" s="310"/>
      <c r="H27" s="310"/>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ROUND(J121,2)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ROUND((SUM(BE121:BE155)),2)</f>
        <v>0</v>
      </c>
      <c r="G33" s="35"/>
      <c r="H33" s="35"/>
      <c r="I33" s="125">
        <v>0.21</v>
      </c>
      <c r="J33" s="124">
        <f>ROUND(((SUM(BE121:BE155))*I33),2)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ROUND((SUM(BF121:BF155)),2)</f>
        <v>0</v>
      </c>
      <c r="G34" s="35"/>
      <c r="H34" s="35"/>
      <c r="I34" s="125">
        <v>0.15</v>
      </c>
      <c r="J34" s="124">
        <f>ROUND(((SUM(BF121:BF155))*I34),2)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ROUND((SUM(BG121:BG155)),2)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ROUND((SUM(BH121:BH155)),2)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ROUND((SUM(BI121:BI155)),2)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93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7" customHeight="1">
      <c r="A85" s="35"/>
      <c r="B85" s="36"/>
      <c r="C85" s="37"/>
      <c r="D85" s="37"/>
      <c r="E85" s="311" t="str">
        <f>E7</f>
        <v>Zajištění dodávky užitkové vody pro Zoopark Chomutov v zimním období</v>
      </c>
      <c r="F85" s="312"/>
      <c r="G85" s="312"/>
      <c r="H85" s="312"/>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91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5.6" customHeight="1">
      <c r="A87" s="35"/>
      <c r="B87" s="36"/>
      <c r="C87" s="37"/>
      <c r="D87" s="37"/>
      <c r="E87" s="282" t="str">
        <f>E9</f>
        <v>0 - VRN</v>
      </c>
      <c r="F87" s="313"/>
      <c r="G87" s="313"/>
      <c r="H87" s="313"/>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Zoopark Chomutov</v>
      </c>
      <c r="G89" s="37"/>
      <c r="H89" s="37"/>
      <c r="I89" s="30" t="s">
        <v>22</v>
      </c>
      <c r="J89" s="67" t="str">
        <f>IF(J12="","",J12)</f>
        <v>8. 1. 2021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6.45" customHeight="1">
      <c r="A91" s="35"/>
      <c r="B91" s="36"/>
      <c r="C91" s="30" t="s">
        <v>24</v>
      </c>
      <c r="D91" s="37"/>
      <c r="E91" s="37"/>
      <c r="F91" s="28" t="str">
        <f>E15</f>
        <v>Zoopark Chomutov, p. o.</v>
      </c>
      <c r="G91" s="37"/>
      <c r="H91" s="37"/>
      <c r="I91" s="30" t="s">
        <v>30</v>
      </c>
      <c r="J91" s="33" t="str">
        <f>E21</f>
        <v>MV projekt spol. s r.o.</v>
      </c>
      <c r="K91" s="37"/>
      <c r="L91" s="52"/>
      <c r="S91" s="35"/>
      <c r="T91" s="35"/>
      <c r="U91" s="35"/>
      <c r="V91" s="35"/>
      <c r="W91" s="35"/>
      <c r="X91" s="35"/>
      <c r="Y91" s="35"/>
      <c r="Z91" s="35"/>
      <c r="AA91" s="35"/>
      <c r="AB91" s="35"/>
      <c r="AC91" s="35"/>
      <c r="AD91" s="35"/>
      <c r="AE91" s="35"/>
    </row>
    <row r="92" spans="1:31" s="2" customFormat="1" ht="15.6" customHeight="1">
      <c r="A92" s="35"/>
      <c r="B92" s="36"/>
      <c r="C92" s="30" t="s">
        <v>28</v>
      </c>
      <c r="D92" s="37"/>
      <c r="E92" s="37"/>
      <c r="F92" s="28" t="str">
        <f>IF(E18="","",E18)</f>
        <v>Vyplň údaj</v>
      </c>
      <c r="G92" s="37"/>
      <c r="H92" s="37"/>
      <c r="I92" s="30" t="s">
        <v>33</v>
      </c>
      <c r="J92" s="33" t="str">
        <f>E24</f>
        <v>Ing. Lukáš Valečka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94</v>
      </c>
      <c r="D94" s="145"/>
      <c r="E94" s="145"/>
      <c r="F94" s="145"/>
      <c r="G94" s="145"/>
      <c r="H94" s="145"/>
      <c r="I94" s="145"/>
      <c r="J94" s="146" t="s">
        <v>95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96</v>
      </c>
      <c r="D96" s="37"/>
      <c r="E96" s="37"/>
      <c r="F96" s="37"/>
      <c r="G96" s="37"/>
      <c r="H96" s="37"/>
      <c r="I96" s="37"/>
      <c r="J96" s="85">
        <f>J121</f>
        <v>0</v>
      </c>
      <c r="K96" s="37"/>
      <c r="L96" s="52"/>
      <c r="S96" s="35"/>
      <c r="T96" s="35"/>
      <c r="U96" s="35"/>
      <c r="V96" s="35"/>
      <c r="W96" s="35"/>
      <c r="X96" s="35"/>
      <c r="Y96" s="35"/>
      <c r="Z96" s="35"/>
      <c r="AA96" s="35"/>
      <c r="AB96" s="35"/>
      <c r="AC96" s="35"/>
      <c r="AD96" s="35"/>
      <c r="AE96" s="35"/>
      <c r="AU96" s="18" t="s">
        <v>97</v>
      </c>
    </row>
    <row r="97" spans="2:12" s="9" customFormat="1" ht="24.95" customHeight="1">
      <c r="B97" s="148"/>
      <c r="C97" s="149"/>
      <c r="D97" s="150" t="s">
        <v>98</v>
      </c>
      <c r="E97" s="151"/>
      <c r="F97" s="151"/>
      <c r="G97" s="151"/>
      <c r="H97" s="151"/>
      <c r="I97" s="151"/>
      <c r="J97" s="152">
        <f>J122</f>
        <v>0</v>
      </c>
      <c r="K97" s="149"/>
      <c r="L97" s="153"/>
    </row>
    <row r="98" spans="2:12" s="10" customFormat="1" ht="19.9" customHeight="1">
      <c r="B98" s="154"/>
      <c r="C98" s="155"/>
      <c r="D98" s="156" t="s">
        <v>99</v>
      </c>
      <c r="E98" s="157"/>
      <c r="F98" s="157"/>
      <c r="G98" s="157"/>
      <c r="H98" s="157"/>
      <c r="I98" s="157"/>
      <c r="J98" s="158">
        <f>J123</f>
        <v>0</v>
      </c>
      <c r="K98" s="155"/>
      <c r="L98" s="159"/>
    </row>
    <row r="99" spans="2:12" s="10" customFormat="1" ht="19.9" customHeight="1">
      <c r="B99" s="154"/>
      <c r="C99" s="155"/>
      <c r="D99" s="156" t="s">
        <v>100</v>
      </c>
      <c r="E99" s="157"/>
      <c r="F99" s="157"/>
      <c r="G99" s="157"/>
      <c r="H99" s="157"/>
      <c r="I99" s="157"/>
      <c r="J99" s="158">
        <f>J136</f>
        <v>0</v>
      </c>
      <c r="K99" s="155"/>
      <c r="L99" s="159"/>
    </row>
    <row r="100" spans="2:12" s="10" customFormat="1" ht="19.9" customHeight="1">
      <c r="B100" s="154"/>
      <c r="C100" s="155"/>
      <c r="D100" s="156" t="s">
        <v>101</v>
      </c>
      <c r="E100" s="157"/>
      <c r="F100" s="157"/>
      <c r="G100" s="157"/>
      <c r="H100" s="157"/>
      <c r="I100" s="157"/>
      <c r="J100" s="158">
        <f>J149</f>
        <v>0</v>
      </c>
      <c r="K100" s="155"/>
      <c r="L100" s="159"/>
    </row>
    <row r="101" spans="2:12" s="10" customFormat="1" ht="19.9" customHeight="1">
      <c r="B101" s="154"/>
      <c r="C101" s="155"/>
      <c r="D101" s="156" t="s">
        <v>102</v>
      </c>
      <c r="E101" s="157"/>
      <c r="F101" s="157"/>
      <c r="G101" s="157"/>
      <c r="H101" s="157"/>
      <c r="I101" s="157"/>
      <c r="J101" s="158">
        <f>J152</f>
        <v>0</v>
      </c>
      <c r="K101" s="155"/>
      <c r="L101" s="159"/>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103</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27" customHeight="1">
      <c r="A111" s="35"/>
      <c r="B111" s="36"/>
      <c r="C111" s="37"/>
      <c r="D111" s="37"/>
      <c r="E111" s="311" t="str">
        <f>E7</f>
        <v>Zajištění dodávky užitkové vody pro Zoopark Chomutov v zimním období</v>
      </c>
      <c r="F111" s="312"/>
      <c r="G111" s="312"/>
      <c r="H111" s="312"/>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91</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5.6" customHeight="1">
      <c r="A113" s="35"/>
      <c r="B113" s="36"/>
      <c r="C113" s="37"/>
      <c r="D113" s="37"/>
      <c r="E113" s="282" t="str">
        <f>E9</f>
        <v>0 - VRN</v>
      </c>
      <c r="F113" s="313"/>
      <c r="G113" s="313"/>
      <c r="H113" s="313"/>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F12</f>
        <v>Zoopark Chomutov</v>
      </c>
      <c r="G115" s="37"/>
      <c r="H115" s="37"/>
      <c r="I115" s="30" t="s">
        <v>22</v>
      </c>
      <c r="J115" s="67" t="str">
        <f>IF(J12="","",J12)</f>
        <v>8. 1. 2021</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26.45" customHeight="1">
      <c r="A117" s="35"/>
      <c r="B117" s="36"/>
      <c r="C117" s="30" t="s">
        <v>24</v>
      </c>
      <c r="D117" s="37"/>
      <c r="E117" s="37"/>
      <c r="F117" s="28" t="str">
        <f>E15</f>
        <v>Zoopark Chomutov, p. o.</v>
      </c>
      <c r="G117" s="37"/>
      <c r="H117" s="37"/>
      <c r="I117" s="30" t="s">
        <v>30</v>
      </c>
      <c r="J117" s="33" t="str">
        <f>E21</f>
        <v>MV projekt spol. s r.o.</v>
      </c>
      <c r="K117" s="37"/>
      <c r="L117" s="52"/>
      <c r="S117" s="35"/>
      <c r="T117" s="35"/>
      <c r="U117" s="35"/>
      <c r="V117" s="35"/>
      <c r="W117" s="35"/>
      <c r="X117" s="35"/>
      <c r="Y117" s="35"/>
      <c r="Z117" s="35"/>
      <c r="AA117" s="35"/>
      <c r="AB117" s="35"/>
      <c r="AC117" s="35"/>
      <c r="AD117" s="35"/>
      <c r="AE117" s="35"/>
    </row>
    <row r="118" spans="1:31" s="2" customFormat="1" ht="15.6" customHeight="1">
      <c r="A118" s="35"/>
      <c r="B118" s="36"/>
      <c r="C118" s="30" t="s">
        <v>28</v>
      </c>
      <c r="D118" s="37"/>
      <c r="E118" s="37"/>
      <c r="F118" s="28" t="str">
        <f>IF(E18="","",E18)</f>
        <v>Vyplň údaj</v>
      </c>
      <c r="G118" s="37"/>
      <c r="H118" s="37"/>
      <c r="I118" s="30" t="s">
        <v>33</v>
      </c>
      <c r="J118" s="33" t="str">
        <f>E24</f>
        <v>Ing. Lukáš Valečka</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0"/>
      <c r="B120" s="161"/>
      <c r="C120" s="162" t="s">
        <v>104</v>
      </c>
      <c r="D120" s="163" t="s">
        <v>61</v>
      </c>
      <c r="E120" s="163" t="s">
        <v>57</v>
      </c>
      <c r="F120" s="163" t="s">
        <v>58</v>
      </c>
      <c r="G120" s="163" t="s">
        <v>105</v>
      </c>
      <c r="H120" s="163" t="s">
        <v>106</v>
      </c>
      <c r="I120" s="163" t="s">
        <v>107</v>
      </c>
      <c r="J120" s="163" t="s">
        <v>95</v>
      </c>
      <c r="K120" s="164" t="s">
        <v>108</v>
      </c>
      <c r="L120" s="165"/>
      <c r="M120" s="76" t="s">
        <v>1</v>
      </c>
      <c r="N120" s="77" t="s">
        <v>40</v>
      </c>
      <c r="O120" s="77" t="s">
        <v>109</v>
      </c>
      <c r="P120" s="77" t="s">
        <v>110</v>
      </c>
      <c r="Q120" s="77" t="s">
        <v>111</v>
      </c>
      <c r="R120" s="77" t="s">
        <v>112</v>
      </c>
      <c r="S120" s="77" t="s">
        <v>113</v>
      </c>
      <c r="T120" s="78" t="s">
        <v>114</v>
      </c>
      <c r="U120" s="160"/>
      <c r="V120" s="160"/>
      <c r="W120" s="160"/>
      <c r="X120" s="160"/>
      <c r="Y120" s="160"/>
      <c r="Z120" s="160"/>
      <c r="AA120" s="160"/>
      <c r="AB120" s="160"/>
      <c r="AC120" s="160"/>
      <c r="AD120" s="160"/>
      <c r="AE120" s="160"/>
    </row>
    <row r="121" spans="1:63" s="2" customFormat="1" ht="22.9" customHeight="1">
      <c r="A121" s="35"/>
      <c r="B121" s="36"/>
      <c r="C121" s="83" t="s">
        <v>115</v>
      </c>
      <c r="D121" s="37"/>
      <c r="E121" s="37"/>
      <c r="F121" s="37"/>
      <c r="G121" s="37"/>
      <c r="H121" s="37"/>
      <c r="I121" s="37"/>
      <c r="J121" s="166">
        <f>BK121</f>
        <v>0</v>
      </c>
      <c r="K121" s="37"/>
      <c r="L121" s="40"/>
      <c r="M121" s="79"/>
      <c r="N121" s="167"/>
      <c r="O121" s="80"/>
      <c r="P121" s="168">
        <f>P122</f>
        <v>0</v>
      </c>
      <c r="Q121" s="80"/>
      <c r="R121" s="168">
        <f>R122</f>
        <v>0</v>
      </c>
      <c r="S121" s="80"/>
      <c r="T121" s="169">
        <f>T122</f>
        <v>0</v>
      </c>
      <c r="U121" s="35"/>
      <c r="V121" s="35"/>
      <c r="W121" s="35"/>
      <c r="X121" s="35"/>
      <c r="Y121" s="35"/>
      <c r="Z121" s="35"/>
      <c r="AA121" s="35"/>
      <c r="AB121" s="35"/>
      <c r="AC121" s="35"/>
      <c r="AD121" s="35"/>
      <c r="AE121" s="35"/>
      <c r="AT121" s="18" t="s">
        <v>75</v>
      </c>
      <c r="AU121" s="18" t="s">
        <v>97</v>
      </c>
      <c r="BK121" s="170">
        <f>BK122</f>
        <v>0</v>
      </c>
    </row>
    <row r="122" spans="2:63" s="12" customFormat="1" ht="25.9" customHeight="1">
      <c r="B122" s="171"/>
      <c r="C122" s="172"/>
      <c r="D122" s="173" t="s">
        <v>75</v>
      </c>
      <c r="E122" s="174" t="s">
        <v>81</v>
      </c>
      <c r="F122" s="174" t="s">
        <v>116</v>
      </c>
      <c r="G122" s="172"/>
      <c r="H122" s="172"/>
      <c r="I122" s="175"/>
      <c r="J122" s="176">
        <f>BK122</f>
        <v>0</v>
      </c>
      <c r="K122" s="172"/>
      <c r="L122" s="177"/>
      <c r="M122" s="178"/>
      <c r="N122" s="179"/>
      <c r="O122" s="179"/>
      <c r="P122" s="180">
        <f>P123+P136+P149+P152</f>
        <v>0</v>
      </c>
      <c r="Q122" s="179"/>
      <c r="R122" s="180">
        <f>R123+R136+R149+R152</f>
        <v>0</v>
      </c>
      <c r="S122" s="179"/>
      <c r="T122" s="181">
        <f>T123+T136+T149+T152</f>
        <v>0</v>
      </c>
      <c r="AR122" s="182" t="s">
        <v>117</v>
      </c>
      <c r="AT122" s="183" t="s">
        <v>75</v>
      </c>
      <c r="AU122" s="183" t="s">
        <v>76</v>
      </c>
      <c r="AY122" s="182" t="s">
        <v>118</v>
      </c>
      <c r="BK122" s="184">
        <f>BK123+BK136+BK149+BK152</f>
        <v>0</v>
      </c>
    </row>
    <row r="123" spans="2:63" s="12" customFormat="1" ht="22.9" customHeight="1">
      <c r="B123" s="171"/>
      <c r="C123" s="172"/>
      <c r="D123" s="173" t="s">
        <v>75</v>
      </c>
      <c r="E123" s="185" t="s">
        <v>119</v>
      </c>
      <c r="F123" s="185" t="s">
        <v>120</v>
      </c>
      <c r="G123" s="172"/>
      <c r="H123" s="172"/>
      <c r="I123" s="175"/>
      <c r="J123" s="186">
        <f>BK123</f>
        <v>0</v>
      </c>
      <c r="K123" s="172"/>
      <c r="L123" s="177"/>
      <c r="M123" s="178"/>
      <c r="N123" s="179"/>
      <c r="O123" s="179"/>
      <c r="P123" s="180">
        <f>SUM(P124:P135)</f>
        <v>0</v>
      </c>
      <c r="Q123" s="179"/>
      <c r="R123" s="180">
        <f>SUM(R124:R135)</f>
        <v>0</v>
      </c>
      <c r="S123" s="179"/>
      <c r="T123" s="181">
        <f>SUM(T124:T135)</f>
        <v>0</v>
      </c>
      <c r="AR123" s="182" t="s">
        <v>117</v>
      </c>
      <c r="AT123" s="183" t="s">
        <v>75</v>
      </c>
      <c r="AU123" s="183" t="s">
        <v>83</v>
      </c>
      <c r="AY123" s="182" t="s">
        <v>118</v>
      </c>
      <c r="BK123" s="184">
        <f>SUM(BK124:BK135)</f>
        <v>0</v>
      </c>
    </row>
    <row r="124" spans="1:65" s="2" customFormat="1" ht="14.45" customHeight="1">
      <c r="A124" s="35"/>
      <c r="B124" s="36"/>
      <c r="C124" s="187" t="s">
        <v>83</v>
      </c>
      <c r="D124" s="187" t="s">
        <v>121</v>
      </c>
      <c r="E124" s="188" t="s">
        <v>122</v>
      </c>
      <c r="F124" s="189" t="s">
        <v>123</v>
      </c>
      <c r="G124" s="190" t="s">
        <v>124</v>
      </c>
      <c r="H124" s="191">
        <v>1</v>
      </c>
      <c r="I124" s="192"/>
      <c r="J124" s="193">
        <f>ROUND(I124*H124,2)</f>
        <v>0</v>
      </c>
      <c r="K124" s="189" t="s">
        <v>125</v>
      </c>
      <c r="L124" s="40"/>
      <c r="M124" s="194" t="s">
        <v>1</v>
      </c>
      <c r="N124" s="195" t="s">
        <v>41</v>
      </c>
      <c r="O124" s="72"/>
      <c r="P124" s="196">
        <f>O124*H124</f>
        <v>0</v>
      </c>
      <c r="Q124" s="196">
        <v>0</v>
      </c>
      <c r="R124" s="196">
        <f>Q124*H124</f>
        <v>0</v>
      </c>
      <c r="S124" s="196">
        <v>0</v>
      </c>
      <c r="T124" s="197">
        <f>S124*H124</f>
        <v>0</v>
      </c>
      <c r="U124" s="35"/>
      <c r="V124" s="35"/>
      <c r="W124" s="35"/>
      <c r="X124" s="35"/>
      <c r="Y124" s="35"/>
      <c r="Z124" s="35"/>
      <c r="AA124" s="35"/>
      <c r="AB124" s="35"/>
      <c r="AC124" s="35"/>
      <c r="AD124" s="35"/>
      <c r="AE124" s="35"/>
      <c r="AR124" s="198" t="s">
        <v>126</v>
      </c>
      <c r="AT124" s="198" t="s">
        <v>121</v>
      </c>
      <c r="AU124" s="198" t="s">
        <v>85</v>
      </c>
      <c r="AY124" s="18" t="s">
        <v>118</v>
      </c>
      <c r="BE124" s="199">
        <f>IF(N124="základní",J124,0)</f>
        <v>0</v>
      </c>
      <c r="BF124" s="199">
        <f>IF(N124="snížená",J124,0)</f>
        <v>0</v>
      </c>
      <c r="BG124" s="199">
        <f>IF(N124="zákl. přenesená",J124,0)</f>
        <v>0</v>
      </c>
      <c r="BH124" s="199">
        <f>IF(N124="sníž. přenesená",J124,0)</f>
        <v>0</v>
      </c>
      <c r="BI124" s="199">
        <f>IF(N124="nulová",J124,0)</f>
        <v>0</v>
      </c>
      <c r="BJ124" s="18" t="s">
        <v>83</v>
      </c>
      <c r="BK124" s="199">
        <f>ROUND(I124*H124,2)</f>
        <v>0</v>
      </c>
      <c r="BL124" s="18" t="s">
        <v>126</v>
      </c>
      <c r="BM124" s="198" t="s">
        <v>127</v>
      </c>
    </row>
    <row r="125" spans="1:47" s="2" customFormat="1" ht="11.25">
      <c r="A125" s="35"/>
      <c r="B125" s="36"/>
      <c r="C125" s="37"/>
      <c r="D125" s="200" t="s">
        <v>128</v>
      </c>
      <c r="E125" s="37"/>
      <c r="F125" s="201" t="s">
        <v>123</v>
      </c>
      <c r="G125" s="37"/>
      <c r="H125" s="37"/>
      <c r="I125" s="202"/>
      <c r="J125" s="37"/>
      <c r="K125" s="37"/>
      <c r="L125" s="40"/>
      <c r="M125" s="203"/>
      <c r="N125" s="204"/>
      <c r="O125" s="72"/>
      <c r="P125" s="72"/>
      <c r="Q125" s="72"/>
      <c r="R125" s="72"/>
      <c r="S125" s="72"/>
      <c r="T125" s="73"/>
      <c r="U125" s="35"/>
      <c r="V125" s="35"/>
      <c r="W125" s="35"/>
      <c r="X125" s="35"/>
      <c r="Y125" s="35"/>
      <c r="Z125" s="35"/>
      <c r="AA125" s="35"/>
      <c r="AB125" s="35"/>
      <c r="AC125" s="35"/>
      <c r="AD125" s="35"/>
      <c r="AE125" s="35"/>
      <c r="AT125" s="18" t="s">
        <v>128</v>
      </c>
      <c r="AU125" s="18" t="s">
        <v>85</v>
      </c>
    </row>
    <row r="126" spans="1:65" s="2" customFormat="1" ht="14.45" customHeight="1">
      <c r="A126" s="35"/>
      <c r="B126" s="36"/>
      <c r="C126" s="187" t="s">
        <v>85</v>
      </c>
      <c r="D126" s="187" t="s">
        <v>121</v>
      </c>
      <c r="E126" s="188" t="s">
        <v>129</v>
      </c>
      <c r="F126" s="189" t="s">
        <v>130</v>
      </c>
      <c r="G126" s="190" t="s">
        <v>124</v>
      </c>
      <c r="H126" s="191">
        <v>1</v>
      </c>
      <c r="I126" s="192"/>
      <c r="J126" s="193">
        <f>ROUND(I126*H126,2)</f>
        <v>0</v>
      </c>
      <c r="K126" s="189" t="s">
        <v>125</v>
      </c>
      <c r="L126" s="40"/>
      <c r="M126" s="194" t="s">
        <v>1</v>
      </c>
      <c r="N126" s="195" t="s">
        <v>41</v>
      </c>
      <c r="O126" s="72"/>
      <c r="P126" s="196">
        <f>O126*H126</f>
        <v>0</v>
      </c>
      <c r="Q126" s="196">
        <v>0</v>
      </c>
      <c r="R126" s="196">
        <f>Q126*H126</f>
        <v>0</v>
      </c>
      <c r="S126" s="196">
        <v>0</v>
      </c>
      <c r="T126" s="197">
        <f>S126*H126</f>
        <v>0</v>
      </c>
      <c r="U126" s="35"/>
      <c r="V126" s="35"/>
      <c r="W126" s="35"/>
      <c r="X126" s="35"/>
      <c r="Y126" s="35"/>
      <c r="Z126" s="35"/>
      <c r="AA126" s="35"/>
      <c r="AB126" s="35"/>
      <c r="AC126" s="35"/>
      <c r="AD126" s="35"/>
      <c r="AE126" s="35"/>
      <c r="AR126" s="198" t="s">
        <v>126</v>
      </c>
      <c r="AT126" s="198" t="s">
        <v>121</v>
      </c>
      <c r="AU126" s="198" t="s">
        <v>85</v>
      </c>
      <c r="AY126" s="18" t="s">
        <v>118</v>
      </c>
      <c r="BE126" s="199">
        <f>IF(N126="základní",J126,0)</f>
        <v>0</v>
      </c>
      <c r="BF126" s="199">
        <f>IF(N126="snížená",J126,0)</f>
        <v>0</v>
      </c>
      <c r="BG126" s="199">
        <f>IF(N126="zákl. přenesená",J126,0)</f>
        <v>0</v>
      </c>
      <c r="BH126" s="199">
        <f>IF(N126="sníž. přenesená",J126,0)</f>
        <v>0</v>
      </c>
      <c r="BI126" s="199">
        <f>IF(N126="nulová",J126,0)</f>
        <v>0</v>
      </c>
      <c r="BJ126" s="18" t="s">
        <v>83</v>
      </c>
      <c r="BK126" s="199">
        <f>ROUND(I126*H126,2)</f>
        <v>0</v>
      </c>
      <c r="BL126" s="18" t="s">
        <v>126</v>
      </c>
      <c r="BM126" s="198" t="s">
        <v>131</v>
      </c>
    </row>
    <row r="127" spans="1:47" s="2" customFormat="1" ht="11.25">
      <c r="A127" s="35"/>
      <c r="B127" s="36"/>
      <c r="C127" s="37"/>
      <c r="D127" s="200" t="s">
        <v>128</v>
      </c>
      <c r="E127" s="37"/>
      <c r="F127" s="201" t="s">
        <v>130</v>
      </c>
      <c r="G127" s="37"/>
      <c r="H127" s="37"/>
      <c r="I127" s="202"/>
      <c r="J127" s="37"/>
      <c r="K127" s="37"/>
      <c r="L127" s="40"/>
      <c r="M127" s="203"/>
      <c r="N127" s="204"/>
      <c r="O127" s="72"/>
      <c r="P127" s="72"/>
      <c r="Q127" s="72"/>
      <c r="R127" s="72"/>
      <c r="S127" s="72"/>
      <c r="T127" s="73"/>
      <c r="U127" s="35"/>
      <c r="V127" s="35"/>
      <c r="W127" s="35"/>
      <c r="X127" s="35"/>
      <c r="Y127" s="35"/>
      <c r="Z127" s="35"/>
      <c r="AA127" s="35"/>
      <c r="AB127" s="35"/>
      <c r="AC127" s="35"/>
      <c r="AD127" s="35"/>
      <c r="AE127" s="35"/>
      <c r="AT127" s="18" t="s">
        <v>128</v>
      </c>
      <c r="AU127" s="18" t="s">
        <v>85</v>
      </c>
    </row>
    <row r="128" spans="1:65" s="2" customFormat="1" ht="14.45" customHeight="1">
      <c r="A128" s="35"/>
      <c r="B128" s="36"/>
      <c r="C128" s="187" t="s">
        <v>132</v>
      </c>
      <c r="D128" s="187" t="s">
        <v>121</v>
      </c>
      <c r="E128" s="188" t="s">
        <v>133</v>
      </c>
      <c r="F128" s="189" t="s">
        <v>134</v>
      </c>
      <c r="G128" s="190" t="s">
        <v>124</v>
      </c>
      <c r="H128" s="191">
        <v>1</v>
      </c>
      <c r="I128" s="192"/>
      <c r="J128" s="193">
        <f>ROUND(I128*H128,2)</f>
        <v>0</v>
      </c>
      <c r="K128" s="189" t="s">
        <v>125</v>
      </c>
      <c r="L128" s="40"/>
      <c r="M128" s="194" t="s">
        <v>1</v>
      </c>
      <c r="N128" s="195" t="s">
        <v>41</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126</v>
      </c>
      <c r="AT128" s="198" t="s">
        <v>121</v>
      </c>
      <c r="AU128" s="198" t="s">
        <v>85</v>
      </c>
      <c r="AY128" s="18" t="s">
        <v>118</v>
      </c>
      <c r="BE128" s="199">
        <f>IF(N128="základní",J128,0)</f>
        <v>0</v>
      </c>
      <c r="BF128" s="199">
        <f>IF(N128="snížená",J128,0)</f>
        <v>0</v>
      </c>
      <c r="BG128" s="199">
        <f>IF(N128="zákl. přenesená",J128,0)</f>
        <v>0</v>
      </c>
      <c r="BH128" s="199">
        <f>IF(N128="sníž. přenesená",J128,0)</f>
        <v>0</v>
      </c>
      <c r="BI128" s="199">
        <f>IF(N128="nulová",J128,0)</f>
        <v>0</v>
      </c>
      <c r="BJ128" s="18" t="s">
        <v>83</v>
      </c>
      <c r="BK128" s="199">
        <f>ROUND(I128*H128,2)</f>
        <v>0</v>
      </c>
      <c r="BL128" s="18" t="s">
        <v>126</v>
      </c>
      <c r="BM128" s="198" t="s">
        <v>135</v>
      </c>
    </row>
    <row r="129" spans="1:47" s="2" customFormat="1" ht="11.25">
      <c r="A129" s="35"/>
      <c r="B129" s="36"/>
      <c r="C129" s="37"/>
      <c r="D129" s="200" t="s">
        <v>128</v>
      </c>
      <c r="E129" s="37"/>
      <c r="F129" s="201" t="s">
        <v>134</v>
      </c>
      <c r="G129" s="37"/>
      <c r="H129" s="37"/>
      <c r="I129" s="202"/>
      <c r="J129" s="37"/>
      <c r="K129" s="37"/>
      <c r="L129" s="40"/>
      <c r="M129" s="203"/>
      <c r="N129" s="204"/>
      <c r="O129" s="72"/>
      <c r="P129" s="72"/>
      <c r="Q129" s="72"/>
      <c r="R129" s="72"/>
      <c r="S129" s="72"/>
      <c r="T129" s="73"/>
      <c r="U129" s="35"/>
      <c r="V129" s="35"/>
      <c r="W129" s="35"/>
      <c r="X129" s="35"/>
      <c r="Y129" s="35"/>
      <c r="Z129" s="35"/>
      <c r="AA129" s="35"/>
      <c r="AB129" s="35"/>
      <c r="AC129" s="35"/>
      <c r="AD129" s="35"/>
      <c r="AE129" s="35"/>
      <c r="AT129" s="18" t="s">
        <v>128</v>
      </c>
      <c r="AU129" s="18" t="s">
        <v>85</v>
      </c>
    </row>
    <row r="130" spans="1:65" s="2" customFormat="1" ht="14.45" customHeight="1">
      <c r="A130" s="35"/>
      <c r="B130" s="36"/>
      <c r="C130" s="187" t="s">
        <v>136</v>
      </c>
      <c r="D130" s="187" t="s">
        <v>121</v>
      </c>
      <c r="E130" s="188" t="s">
        <v>137</v>
      </c>
      <c r="F130" s="189" t="s">
        <v>138</v>
      </c>
      <c r="G130" s="190" t="s">
        <v>124</v>
      </c>
      <c r="H130" s="191">
        <v>1</v>
      </c>
      <c r="I130" s="192"/>
      <c r="J130" s="193">
        <f>ROUND(I130*H130,2)</f>
        <v>0</v>
      </c>
      <c r="K130" s="189" t="s">
        <v>125</v>
      </c>
      <c r="L130" s="40"/>
      <c r="M130" s="194" t="s">
        <v>1</v>
      </c>
      <c r="N130" s="195" t="s">
        <v>41</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126</v>
      </c>
      <c r="AT130" s="198" t="s">
        <v>121</v>
      </c>
      <c r="AU130" s="198" t="s">
        <v>85</v>
      </c>
      <c r="AY130" s="18" t="s">
        <v>118</v>
      </c>
      <c r="BE130" s="199">
        <f>IF(N130="základní",J130,0)</f>
        <v>0</v>
      </c>
      <c r="BF130" s="199">
        <f>IF(N130="snížená",J130,0)</f>
        <v>0</v>
      </c>
      <c r="BG130" s="199">
        <f>IF(N130="zákl. přenesená",J130,0)</f>
        <v>0</v>
      </c>
      <c r="BH130" s="199">
        <f>IF(N130="sníž. přenesená",J130,0)</f>
        <v>0</v>
      </c>
      <c r="BI130" s="199">
        <f>IF(N130="nulová",J130,0)</f>
        <v>0</v>
      </c>
      <c r="BJ130" s="18" t="s">
        <v>83</v>
      </c>
      <c r="BK130" s="199">
        <f>ROUND(I130*H130,2)</f>
        <v>0</v>
      </c>
      <c r="BL130" s="18" t="s">
        <v>126</v>
      </c>
      <c r="BM130" s="198" t="s">
        <v>139</v>
      </c>
    </row>
    <row r="131" spans="1:47" s="2" customFormat="1" ht="11.25">
      <c r="A131" s="35"/>
      <c r="B131" s="36"/>
      <c r="C131" s="37"/>
      <c r="D131" s="200" t="s">
        <v>128</v>
      </c>
      <c r="E131" s="37"/>
      <c r="F131" s="201" t="s">
        <v>138</v>
      </c>
      <c r="G131" s="37"/>
      <c r="H131" s="37"/>
      <c r="I131" s="202"/>
      <c r="J131" s="37"/>
      <c r="K131" s="37"/>
      <c r="L131" s="40"/>
      <c r="M131" s="203"/>
      <c r="N131" s="204"/>
      <c r="O131" s="72"/>
      <c r="P131" s="72"/>
      <c r="Q131" s="72"/>
      <c r="R131" s="72"/>
      <c r="S131" s="72"/>
      <c r="T131" s="73"/>
      <c r="U131" s="35"/>
      <c r="V131" s="35"/>
      <c r="W131" s="35"/>
      <c r="X131" s="35"/>
      <c r="Y131" s="35"/>
      <c r="Z131" s="35"/>
      <c r="AA131" s="35"/>
      <c r="AB131" s="35"/>
      <c r="AC131" s="35"/>
      <c r="AD131" s="35"/>
      <c r="AE131" s="35"/>
      <c r="AT131" s="18" t="s">
        <v>128</v>
      </c>
      <c r="AU131" s="18" t="s">
        <v>85</v>
      </c>
    </row>
    <row r="132" spans="1:65" s="2" customFormat="1" ht="14.45" customHeight="1">
      <c r="A132" s="35"/>
      <c r="B132" s="36"/>
      <c r="C132" s="187" t="s">
        <v>117</v>
      </c>
      <c r="D132" s="187" t="s">
        <v>121</v>
      </c>
      <c r="E132" s="188" t="s">
        <v>140</v>
      </c>
      <c r="F132" s="189" t="s">
        <v>141</v>
      </c>
      <c r="G132" s="190" t="s">
        <v>124</v>
      </c>
      <c r="H132" s="191">
        <v>1</v>
      </c>
      <c r="I132" s="192"/>
      <c r="J132" s="193">
        <f>ROUND(I132*H132,2)</f>
        <v>0</v>
      </c>
      <c r="K132" s="189" t="s">
        <v>125</v>
      </c>
      <c r="L132" s="40"/>
      <c r="M132" s="194" t="s">
        <v>1</v>
      </c>
      <c r="N132" s="195" t="s">
        <v>41</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126</v>
      </c>
      <c r="AT132" s="198" t="s">
        <v>121</v>
      </c>
      <c r="AU132" s="198" t="s">
        <v>85</v>
      </c>
      <c r="AY132" s="18" t="s">
        <v>118</v>
      </c>
      <c r="BE132" s="199">
        <f>IF(N132="základní",J132,0)</f>
        <v>0</v>
      </c>
      <c r="BF132" s="199">
        <f>IF(N132="snížená",J132,0)</f>
        <v>0</v>
      </c>
      <c r="BG132" s="199">
        <f>IF(N132="zákl. přenesená",J132,0)</f>
        <v>0</v>
      </c>
      <c r="BH132" s="199">
        <f>IF(N132="sníž. přenesená",J132,0)</f>
        <v>0</v>
      </c>
      <c r="BI132" s="199">
        <f>IF(N132="nulová",J132,0)</f>
        <v>0</v>
      </c>
      <c r="BJ132" s="18" t="s">
        <v>83</v>
      </c>
      <c r="BK132" s="199">
        <f>ROUND(I132*H132,2)</f>
        <v>0</v>
      </c>
      <c r="BL132" s="18" t="s">
        <v>126</v>
      </c>
      <c r="BM132" s="198" t="s">
        <v>142</v>
      </c>
    </row>
    <row r="133" spans="1:47" s="2" customFormat="1" ht="11.25">
      <c r="A133" s="35"/>
      <c r="B133" s="36"/>
      <c r="C133" s="37"/>
      <c r="D133" s="200" t="s">
        <v>128</v>
      </c>
      <c r="E133" s="37"/>
      <c r="F133" s="201" t="s">
        <v>141</v>
      </c>
      <c r="G133" s="37"/>
      <c r="H133" s="37"/>
      <c r="I133" s="202"/>
      <c r="J133" s="37"/>
      <c r="K133" s="37"/>
      <c r="L133" s="40"/>
      <c r="M133" s="203"/>
      <c r="N133" s="204"/>
      <c r="O133" s="72"/>
      <c r="P133" s="72"/>
      <c r="Q133" s="72"/>
      <c r="R133" s="72"/>
      <c r="S133" s="72"/>
      <c r="T133" s="73"/>
      <c r="U133" s="35"/>
      <c r="V133" s="35"/>
      <c r="W133" s="35"/>
      <c r="X133" s="35"/>
      <c r="Y133" s="35"/>
      <c r="Z133" s="35"/>
      <c r="AA133" s="35"/>
      <c r="AB133" s="35"/>
      <c r="AC133" s="35"/>
      <c r="AD133" s="35"/>
      <c r="AE133" s="35"/>
      <c r="AT133" s="18" t="s">
        <v>128</v>
      </c>
      <c r="AU133" s="18" t="s">
        <v>85</v>
      </c>
    </row>
    <row r="134" spans="1:65" s="2" customFormat="1" ht="24">
      <c r="A134" s="35"/>
      <c r="B134" s="36"/>
      <c r="C134" s="187" t="s">
        <v>143</v>
      </c>
      <c r="D134" s="187" t="s">
        <v>121</v>
      </c>
      <c r="E134" s="188" t="s">
        <v>144</v>
      </c>
      <c r="F134" s="189" t="s">
        <v>145</v>
      </c>
      <c r="G134" s="190" t="s">
        <v>124</v>
      </c>
      <c r="H134" s="191">
        <v>1</v>
      </c>
      <c r="I134" s="192"/>
      <c r="J134" s="193">
        <f>ROUND(I134*H134,2)</f>
        <v>0</v>
      </c>
      <c r="K134" s="189" t="s">
        <v>1</v>
      </c>
      <c r="L134" s="40"/>
      <c r="M134" s="194" t="s">
        <v>1</v>
      </c>
      <c r="N134" s="195" t="s">
        <v>41</v>
      </c>
      <c r="O134" s="72"/>
      <c r="P134" s="196">
        <f>O134*H134</f>
        <v>0</v>
      </c>
      <c r="Q134" s="196">
        <v>0</v>
      </c>
      <c r="R134" s="196">
        <f>Q134*H134</f>
        <v>0</v>
      </c>
      <c r="S134" s="196">
        <v>0</v>
      </c>
      <c r="T134" s="197">
        <f>S134*H134</f>
        <v>0</v>
      </c>
      <c r="U134" s="35"/>
      <c r="V134" s="35"/>
      <c r="W134" s="35"/>
      <c r="X134" s="35"/>
      <c r="Y134" s="35"/>
      <c r="Z134" s="35"/>
      <c r="AA134" s="35"/>
      <c r="AB134" s="35"/>
      <c r="AC134" s="35"/>
      <c r="AD134" s="35"/>
      <c r="AE134" s="35"/>
      <c r="AR134" s="198" t="s">
        <v>126</v>
      </c>
      <c r="AT134" s="198" t="s">
        <v>121</v>
      </c>
      <c r="AU134" s="198" t="s">
        <v>85</v>
      </c>
      <c r="AY134" s="18" t="s">
        <v>118</v>
      </c>
      <c r="BE134" s="199">
        <f>IF(N134="základní",J134,0)</f>
        <v>0</v>
      </c>
      <c r="BF134" s="199">
        <f>IF(N134="snížená",J134,0)</f>
        <v>0</v>
      </c>
      <c r="BG134" s="199">
        <f>IF(N134="zákl. přenesená",J134,0)</f>
        <v>0</v>
      </c>
      <c r="BH134" s="199">
        <f>IF(N134="sníž. přenesená",J134,0)</f>
        <v>0</v>
      </c>
      <c r="BI134" s="199">
        <f>IF(N134="nulová",J134,0)</f>
        <v>0</v>
      </c>
      <c r="BJ134" s="18" t="s">
        <v>83</v>
      </c>
      <c r="BK134" s="199">
        <f>ROUND(I134*H134,2)</f>
        <v>0</v>
      </c>
      <c r="BL134" s="18" t="s">
        <v>126</v>
      </c>
      <c r="BM134" s="198" t="s">
        <v>146</v>
      </c>
    </row>
    <row r="135" spans="1:47" s="2" customFormat="1" ht="11.25">
      <c r="A135" s="35"/>
      <c r="B135" s="36"/>
      <c r="C135" s="37"/>
      <c r="D135" s="200" t="s">
        <v>128</v>
      </c>
      <c r="E135" s="37"/>
      <c r="F135" s="201" t="s">
        <v>145</v>
      </c>
      <c r="G135" s="37"/>
      <c r="H135" s="37"/>
      <c r="I135" s="202"/>
      <c r="J135" s="37"/>
      <c r="K135" s="37"/>
      <c r="L135" s="40"/>
      <c r="M135" s="203"/>
      <c r="N135" s="204"/>
      <c r="O135" s="72"/>
      <c r="P135" s="72"/>
      <c r="Q135" s="72"/>
      <c r="R135" s="72"/>
      <c r="S135" s="72"/>
      <c r="T135" s="73"/>
      <c r="U135" s="35"/>
      <c r="V135" s="35"/>
      <c r="W135" s="35"/>
      <c r="X135" s="35"/>
      <c r="Y135" s="35"/>
      <c r="Z135" s="35"/>
      <c r="AA135" s="35"/>
      <c r="AB135" s="35"/>
      <c r="AC135" s="35"/>
      <c r="AD135" s="35"/>
      <c r="AE135" s="35"/>
      <c r="AT135" s="18" t="s">
        <v>128</v>
      </c>
      <c r="AU135" s="18" t="s">
        <v>85</v>
      </c>
    </row>
    <row r="136" spans="2:63" s="12" customFormat="1" ht="22.9" customHeight="1">
      <c r="B136" s="171"/>
      <c r="C136" s="172"/>
      <c r="D136" s="173" t="s">
        <v>75</v>
      </c>
      <c r="E136" s="185" t="s">
        <v>147</v>
      </c>
      <c r="F136" s="185" t="s">
        <v>148</v>
      </c>
      <c r="G136" s="172"/>
      <c r="H136" s="172"/>
      <c r="I136" s="175"/>
      <c r="J136" s="186">
        <f>BK136</f>
        <v>0</v>
      </c>
      <c r="K136" s="172"/>
      <c r="L136" s="177"/>
      <c r="M136" s="178"/>
      <c r="N136" s="179"/>
      <c r="O136" s="179"/>
      <c r="P136" s="180">
        <f>SUM(P137:P148)</f>
        <v>0</v>
      </c>
      <c r="Q136" s="179"/>
      <c r="R136" s="180">
        <f>SUM(R137:R148)</f>
        <v>0</v>
      </c>
      <c r="S136" s="179"/>
      <c r="T136" s="181">
        <f>SUM(T137:T148)</f>
        <v>0</v>
      </c>
      <c r="AR136" s="182" t="s">
        <v>117</v>
      </c>
      <c r="AT136" s="183" t="s">
        <v>75</v>
      </c>
      <c r="AU136" s="183" t="s">
        <v>83</v>
      </c>
      <c r="AY136" s="182" t="s">
        <v>118</v>
      </c>
      <c r="BK136" s="184">
        <f>SUM(BK137:BK148)</f>
        <v>0</v>
      </c>
    </row>
    <row r="137" spans="1:65" s="2" customFormat="1" ht="14.45" customHeight="1">
      <c r="A137" s="35"/>
      <c r="B137" s="36"/>
      <c r="C137" s="187" t="s">
        <v>149</v>
      </c>
      <c r="D137" s="187" t="s">
        <v>121</v>
      </c>
      <c r="E137" s="188" t="s">
        <v>150</v>
      </c>
      <c r="F137" s="189" t="s">
        <v>148</v>
      </c>
      <c r="G137" s="190" t="s">
        <v>124</v>
      </c>
      <c r="H137" s="191">
        <v>1</v>
      </c>
      <c r="I137" s="192"/>
      <c r="J137" s="193">
        <f>ROUND(I137*H137,2)</f>
        <v>0</v>
      </c>
      <c r="K137" s="189" t="s">
        <v>125</v>
      </c>
      <c r="L137" s="40"/>
      <c r="M137" s="194" t="s">
        <v>1</v>
      </c>
      <c r="N137" s="195" t="s">
        <v>41</v>
      </c>
      <c r="O137" s="72"/>
      <c r="P137" s="196">
        <f>O137*H137</f>
        <v>0</v>
      </c>
      <c r="Q137" s="196">
        <v>0</v>
      </c>
      <c r="R137" s="196">
        <f>Q137*H137</f>
        <v>0</v>
      </c>
      <c r="S137" s="196">
        <v>0</v>
      </c>
      <c r="T137" s="197">
        <f>S137*H137</f>
        <v>0</v>
      </c>
      <c r="U137" s="35"/>
      <c r="V137" s="35"/>
      <c r="W137" s="35"/>
      <c r="X137" s="35"/>
      <c r="Y137" s="35"/>
      <c r="Z137" s="35"/>
      <c r="AA137" s="35"/>
      <c r="AB137" s="35"/>
      <c r="AC137" s="35"/>
      <c r="AD137" s="35"/>
      <c r="AE137" s="35"/>
      <c r="AR137" s="198" t="s">
        <v>126</v>
      </c>
      <c r="AT137" s="198" t="s">
        <v>121</v>
      </c>
      <c r="AU137" s="198" t="s">
        <v>85</v>
      </c>
      <c r="AY137" s="18" t="s">
        <v>118</v>
      </c>
      <c r="BE137" s="199">
        <f>IF(N137="základní",J137,0)</f>
        <v>0</v>
      </c>
      <c r="BF137" s="199">
        <f>IF(N137="snížená",J137,0)</f>
        <v>0</v>
      </c>
      <c r="BG137" s="199">
        <f>IF(N137="zákl. přenesená",J137,0)</f>
        <v>0</v>
      </c>
      <c r="BH137" s="199">
        <f>IF(N137="sníž. přenesená",J137,0)</f>
        <v>0</v>
      </c>
      <c r="BI137" s="199">
        <f>IF(N137="nulová",J137,0)</f>
        <v>0</v>
      </c>
      <c r="BJ137" s="18" t="s">
        <v>83</v>
      </c>
      <c r="BK137" s="199">
        <f>ROUND(I137*H137,2)</f>
        <v>0</v>
      </c>
      <c r="BL137" s="18" t="s">
        <v>126</v>
      </c>
      <c r="BM137" s="198" t="s">
        <v>151</v>
      </c>
    </row>
    <row r="138" spans="1:47" s="2" customFormat="1" ht="11.25">
      <c r="A138" s="35"/>
      <c r="B138" s="36"/>
      <c r="C138" s="37"/>
      <c r="D138" s="200" t="s">
        <v>128</v>
      </c>
      <c r="E138" s="37"/>
      <c r="F138" s="201" t="s">
        <v>148</v>
      </c>
      <c r="G138" s="37"/>
      <c r="H138" s="37"/>
      <c r="I138" s="202"/>
      <c r="J138" s="37"/>
      <c r="K138" s="37"/>
      <c r="L138" s="40"/>
      <c r="M138" s="203"/>
      <c r="N138" s="204"/>
      <c r="O138" s="72"/>
      <c r="P138" s="72"/>
      <c r="Q138" s="72"/>
      <c r="R138" s="72"/>
      <c r="S138" s="72"/>
      <c r="T138" s="73"/>
      <c r="U138" s="35"/>
      <c r="V138" s="35"/>
      <c r="W138" s="35"/>
      <c r="X138" s="35"/>
      <c r="Y138" s="35"/>
      <c r="Z138" s="35"/>
      <c r="AA138" s="35"/>
      <c r="AB138" s="35"/>
      <c r="AC138" s="35"/>
      <c r="AD138" s="35"/>
      <c r="AE138" s="35"/>
      <c r="AT138" s="18" t="s">
        <v>128</v>
      </c>
      <c r="AU138" s="18" t="s">
        <v>85</v>
      </c>
    </row>
    <row r="139" spans="1:47" s="2" customFormat="1" ht="29.25">
      <c r="A139" s="35"/>
      <c r="B139" s="36"/>
      <c r="C139" s="37"/>
      <c r="D139" s="200" t="s">
        <v>152</v>
      </c>
      <c r="E139" s="37"/>
      <c r="F139" s="205" t="s">
        <v>153</v>
      </c>
      <c r="G139" s="37"/>
      <c r="H139" s="37"/>
      <c r="I139" s="202"/>
      <c r="J139" s="37"/>
      <c r="K139" s="37"/>
      <c r="L139" s="40"/>
      <c r="M139" s="203"/>
      <c r="N139" s="204"/>
      <c r="O139" s="72"/>
      <c r="P139" s="72"/>
      <c r="Q139" s="72"/>
      <c r="R139" s="72"/>
      <c r="S139" s="72"/>
      <c r="T139" s="73"/>
      <c r="U139" s="35"/>
      <c r="V139" s="35"/>
      <c r="W139" s="35"/>
      <c r="X139" s="35"/>
      <c r="Y139" s="35"/>
      <c r="Z139" s="35"/>
      <c r="AA139" s="35"/>
      <c r="AB139" s="35"/>
      <c r="AC139" s="35"/>
      <c r="AD139" s="35"/>
      <c r="AE139" s="35"/>
      <c r="AT139" s="18" t="s">
        <v>152</v>
      </c>
      <c r="AU139" s="18" t="s">
        <v>85</v>
      </c>
    </row>
    <row r="140" spans="1:65" s="2" customFormat="1" ht="19.9" customHeight="1">
      <c r="A140" s="35"/>
      <c r="B140" s="36"/>
      <c r="C140" s="187" t="s">
        <v>154</v>
      </c>
      <c r="D140" s="187" t="s">
        <v>121</v>
      </c>
      <c r="E140" s="188" t="s">
        <v>155</v>
      </c>
      <c r="F140" s="189" t="s">
        <v>156</v>
      </c>
      <c r="G140" s="190" t="s">
        <v>124</v>
      </c>
      <c r="H140" s="191">
        <v>1</v>
      </c>
      <c r="I140" s="192"/>
      <c r="J140" s="193">
        <f>ROUND(I140*H140,2)</f>
        <v>0</v>
      </c>
      <c r="K140" s="189" t="s">
        <v>1</v>
      </c>
      <c r="L140" s="40"/>
      <c r="M140" s="194" t="s">
        <v>1</v>
      </c>
      <c r="N140" s="195" t="s">
        <v>41</v>
      </c>
      <c r="O140" s="72"/>
      <c r="P140" s="196">
        <f>O140*H140</f>
        <v>0</v>
      </c>
      <c r="Q140" s="196">
        <v>0</v>
      </c>
      <c r="R140" s="196">
        <f>Q140*H140</f>
        <v>0</v>
      </c>
      <c r="S140" s="196">
        <v>0</v>
      </c>
      <c r="T140" s="197">
        <f>S140*H140</f>
        <v>0</v>
      </c>
      <c r="U140" s="35"/>
      <c r="V140" s="35"/>
      <c r="W140" s="35"/>
      <c r="X140" s="35"/>
      <c r="Y140" s="35"/>
      <c r="Z140" s="35"/>
      <c r="AA140" s="35"/>
      <c r="AB140" s="35"/>
      <c r="AC140" s="35"/>
      <c r="AD140" s="35"/>
      <c r="AE140" s="35"/>
      <c r="AR140" s="198" t="s">
        <v>126</v>
      </c>
      <c r="AT140" s="198" t="s">
        <v>121</v>
      </c>
      <c r="AU140" s="198" t="s">
        <v>85</v>
      </c>
      <c r="AY140" s="18" t="s">
        <v>118</v>
      </c>
      <c r="BE140" s="199">
        <f>IF(N140="základní",J140,0)</f>
        <v>0</v>
      </c>
      <c r="BF140" s="199">
        <f>IF(N140="snížená",J140,0)</f>
        <v>0</v>
      </c>
      <c r="BG140" s="199">
        <f>IF(N140="zákl. přenesená",J140,0)</f>
        <v>0</v>
      </c>
      <c r="BH140" s="199">
        <f>IF(N140="sníž. přenesená",J140,0)</f>
        <v>0</v>
      </c>
      <c r="BI140" s="199">
        <f>IF(N140="nulová",J140,0)</f>
        <v>0</v>
      </c>
      <c r="BJ140" s="18" t="s">
        <v>83</v>
      </c>
      <c r="BK140" s="199">
        <f>ROUND(I140*H140,2)</f>
        <v>0</v>
      </c>
      <c r="BL140" s="18" t="s">
        <v>126</v>
      </c>
      <c r="BM140" s="198" t="s">
        <v>157</v>
      </c>
    </row>
    <row r="141" spans="1:47" s="2" customFormat="1" ht="11.25">
      <c r="A141" s="35"/>
      <c r="B141" s="36"/>
      <c r="C141" s="37"/>
      <c r="D141" s="200" t="s">
        <v>128</v>
      </c>
      <c r="E141" s="37"/>
      <c r="F141" s="201" t="s">
        <v>156</v>
      </c>
      <c r="G141" s="37"/>
      <c r="H141" s="37"/>
      <c r="I141" s="202"/>
      <c r="J141" s="37"/>
      <c r="K141" s="37"/>
      <c r="L141" s="40"/>
      <c r="M141" s="203"/>
      <c r="N141" s="204"/>
      <c r="O141" s="72"/>
      <c r="P141" s="72"/>
      <c r="Q141" s="72"/>
      <c r="R141" s="72"/>
      <c r="S141" s="72"/>
      <c r="T141" s="73"/>
      <c r="U141" s="35"/>
      <c r="V141" s="35"/>
      <c r="W141" s="35"/>
      <c r="X141" s="35"/>
      <c r="Y141" s="35"/>
      <c r="Z141" s="35"/>
      <c r="AA141" s="35"/>
      <c r="AB141" s="35"/>
      <c r="AC141" s="35"/>
      <c r="AD141" s="35"/>
      <c r="AE141" s="35"/>
      <c r="AT141" s="18" t="s">
        <v>128</v>
      </c>
      <c r="AU141" s="18" t="s">
        <v>85</v>
      </c>
    </row>
    <row r="142" spans="1:47" s="2" customFormat="1" ht="29.25">
      <c r="A142" s="35"/>
      <c r="B142" s="36"/>
      <c r="C142" s="37"/>
      <c r="D142" s="200" t="s">
        <v>152</v>
      </c>
      <c r="E142" s="37"/>
      <c r="F142" s="205" t="s">
        <v>158</v>
      </c>
      <c r="G142" s="37"/>
      <c r="H142" s="37"/>
      <c r="I142" s="202"/>
      <c r="J142" s="37"/>
      <c r="K142" s="37"/>
      <c r="L142" s="40"/>
      <c r="M142" s="203"/>
      <c r="N142" s="204"/>
      <c r="O142" s="72"/>
      <c r="P142" s="72"/>
      <c r="Q142" s="72"/>
      <c r="R142" s="72"/>
      <c r="S142" s="72"/>
      <c r="T142" s="73"/>
      <c r="U142" s="35"/>
      <c r="V142" s="35"/>
      <c r="W142" s="35"/>
      <c r="X142" s="35"/>
      <c r="Y142" s="35"/>
      <c r="Z142" s="35"/>
      <c r="AA142" s="35"/>
      <c r="AB142" s="35"/>
      <c r="AC142" s="35"/>
      <c r="AD142" s="35"/>
      <c r="AE142" s="35"/>
      <c r="AT142" s="18" t="s">
        <v>152</v>
      </c>
      <c r="AU142" s="18" t="s">
        <v>85</v>
      </c>
    </row>
    <row r="143" spans="1:65" s="2" customFormat="1" ht="24">
      <c r="A143" s="35"/>
      <c r="B143" s="36"/>
      <c r="C143" s="187" t="s">
        <v>159</v>
      </c>
      <c r="D143" s="187" t="s">
        <v>121</v>
      </c>
      <c r="E143" s="188" t="s">
        <v>160</v>
      </c>
      <c r="F143" s="189" t="s">
        <v>161</v>
      </c>
      <c r="G143" s="190" t="s">
        <v>124</v>
      </c>
      <c r="H143" s="191">
        <v>1</v>
      </c>
      <c r="I143" s="192"/>
      <c r="J143" s="193">
        <f>ROUND(I143*H143,2)</f>
        <v>0</v>
      </c>
      <c r="K143" s="189" t="s">
        <v>1</v>
      </c>
      <c r="L143" s="40"/>
      <c r="M143" s="194" t="s">
        <v>1</v>
      </c>
      <c r="N143" s="195" t="s">
        <v>41</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126</v>
      </c>
      <c r="AT143" s="198" t="s">
        <v>121</v>
      </c>
      <c r="AU143" s="198" t="s">
        <v>85</v>
      </c>
      <c r="AY143" s="18" t="s">
        <v>118</v>
      </c>
      <c r="BE143" s="199">
        <f>IF(N143="základní",J143,0)</f>
        <v>0</v>
      </c>
      <c r="BF143" s="199">
        <f>IF(N143="snížená",J143,0)</f>
        <v>0</v>
      </c>
      <c r="BG143" s="199">
        <f>IF(N143="zákl. přenesená",J143,0)</f>
        <v>0</v>
      </c>
      <c r="BH143" s="199">
        <f>IF(N143="sníž. přenesená",J143,0)</f>
        <v>0</v>
      </c>
      <c r="BI143" s="199">
        <f>IF(N143="nulová",J143,0)</f>
        <v>0</v>
      </c>
      <c r="BJ143" s="18" t="s">
        <v>83</v>
      </c>
      <c r="BK143" s="199">
        <f>ROUND(I143*H143,2)</f>
        <v>0</v>
      </c>
      <c r="BL143" s="18" t="s">
        <v>126</v>
      </c>
      <c r="BM143" s="198" t="s">
        <v>162</v>
      </c>
    </row>
    <row r="144" spans="1:47" s="2" customFormat="1" ht="19.5">
      <c r="A144" s="35"/>
      <c r="B144" s="36"/>
      <c r="C144" s="37"/>
      <c r="D144" s="200" t="s">
        <v>128</v>
      </c>
      <c r="E144" s="37"/>
      <c r="F144" s="201" t="s">
        <v>161</v>
      </c>
      <c r="G144" s="37"/>
      <c r="H144" s="37"/>
      <c r="I144" s="202"/>
      <c r="J144" s="37"/>
      <c r="K144" s="37"/>
      <c r="L144" s="40"/>
      <c r="M144" s="203"/>
      <c r="N144" s="204"/>
      <c r="O144" s="72"/>
      <c r="P144" s="72"/>
      <c r="Q144" s="72"/>
      <c r="R144" s="72"/>
      <c r="S144" s="72"/>
      <c r="T144" s="73"/>
      <c r="U144" s="35"/>
      <c r="V144" s="35"/>
      <c r="W144" s="35"/>
      <c r="X144" s="35"/>
      <c r="Y144" s="35"/>
      <c r="Z144" s="35"/>
      <c r="AA144" s="35"/>
      <c r="AB144" s="35"/>
      <c r="AC144" s="35"/>
      <c r="AD144" s="35"/>
      <c r="AE144" s="35"/>
      <c r="AT144" s="18" t="s">
        <v>128</v>
      </c>
      <c r="AU144" s="18" t="s">
        <v>85</v>
      </c>
    </row>
    <row r="145" spans="1:47" s="2" customFormat="1" ht="29.25">
      <c r="A145" s="35"/>
      <c r="B145" s="36"/>
      <c r="C145" s="37"/>
      <c r="D145" s="200" t="s">
        <v>152</v>
      </c>
      <c r="E145" s="37"/>
      <c r="F145" s="205" t="s">
        <v>158</v>
      </c>
      <c r="G145" s="37"/>
      <c r="H145" s="37"/>
      <c r="I145" s="202"/>
      <c r="J145" s="37"/>
      <c r="K145" s="37"/>
      <c r="L145" s="40"/>
      <c r="M145" s="203"/>
      <c r="N145" s="204"/>
      <c r="O145" s="72"/>
      <c r="P145" s="72"/>
      <c r="Q145" s="72"/>
      <c r="R145" s="72"/>
      <c r="S145" s="72"/>
      <c r="T145" s="73"/>
      <c r="U145" s="35"/>
      <c r="V145" s="35"/>
      <c r="W145" s="35"/>
      <c r="X145" s="35"/>
      <c r="Y145" s="35"/>
      <c r="Z145" s="35"/>
      <c r="AA145" s="35"/>
      <c r="AB145" s="35"/>
      <c r="AC145" s="35"/>
      <c r="AD145" s="35"/>
      <c r="AE145" s="35"/>
      <c r="AT145" s="18" t="s">
        <v>152</v>
      </c>
      <c r="AU145" s="18" t="s">
        <v>85</v>
      </c>
    </row>
    <row r="146" spans="1:65" s="2" customFormat="1" ht="24">
      <c r="A146" s="35"/>
      <c r="B146" s="36"/>
      <c r="C146" s="187" t="s">
        <v>163</v>
      </c>
      <c r="D146" s="187" t="s">
        <v>121</v>
      </c>
      <c r="E146" s="188" t="s">
        <v>164</v>
      </c>
      <c r="F146" s="189" t="s">
        <v>165</v>
      </c>
      <c r="G146" s="190" t="s">
        <v>124</v>
      </c>
      <c r="H146" s="191">
        <v>1</v>
      </c>
      <c r="I146" s="192"/>
      <c r="J146" s="193">
        <f>ROUND(I146*H146,2)</f>
        <v>0</v>
      </c>
      <c r="K146" s="189" t="s">
        <v>1</v>
      </c>
      <c r="L146" s="40"/>
      <c r="M146" s="194" t="s">
        <v>1</v>
      </c>
      <c r="N146" s="195" t="s">
        <v>41</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126</v>
      </c>
      <c r="AT146" s="198" t="s">
        <v>121</v>
      </c>
      <c r="AU146" s="198" t="s">
        <v>85</v>
      </c>
      <c r="AY146" s="18" t="s">
        <v>118</v>
      </c>
      <c r="BE146" s="199">
        <f>IF(N146="základní",J146,0)</f>
        <v>0</v>
      </c>
      <c r="BF146" s="199">
        <f>IF(N146="snížená",J146,0)</f>
        <v>0</v>
      </c>
      <c r="BG146" s="199">
        <f>IF(N146="zákl. přenesená",J146,0)</f>
        <v>0</v>
      </c>
      <c r="BH146" s="199">
        <f>IF(N146="sníž. přenesená",J146,0)</f>
        <v>0</v>
      </c>
      <c r="BI146" s="199">
        <f>IF(N146="nulová",J146,0)</f>
        <v>0</v>
      </c>
      <c r="BJ146" s="18" t="s">
        <v>83</v>
      </c>
      <c r="BK146" s="199">
        <f>ROUND(I146*H146,2)</f>
        <v>0</v>
      </c>
      <c r="BL146" s="18" t="s">
        <v>126</v>
      </c>
      <c r="BM146" s="198" t="s">
        <v>166</v>
      </c>
    </row>
    <row r="147" spans="1:47" s="2" customFormat="1" ht="11.25">
      <c r="A147" s="35"/>
      <c r="B147" s="36"/>
      <c r="C147" s="37"/>
      <c r="D147" s="200" t="s">
        <v>128</v>
      </c>
      <c r="E147" s="37"/>
      <c r="F147" s="201" t="s">
        <v>165</v>
      </c>
      <c r="G147" s="37"/>
      <c r="H147" s="37"/>
      <c r="I147" s="202"/>
      <c r="J147" s="37"/>
      <c r="K147" s="37"/>
      <c r="L147" s="40"/>
      <c r="M147" s="203"/>
      <c r="N147" s="204"/>
      <c r="O147" s="72"/>
      <c r="P147" s="72"/>
      <c r="Q147" s="72"/>
      <c r="R147" s="72"/>
      <c r="S147" s="72"/>
      <c r="T147" s="73"/>
      <c r="U147" s="35"/>
      <c r="V147" s="35"/>
      <c r="W147" s="35"/>
      <c r="X147" s="35"/>
      <c r="Y147" s="35"/>
      <c r="Z147" s="35"/>
      <c r="AA147" s="35"/>
      <c r="AB147" s="35"/>
      <c r="AC147" s="35"/>
      <c r="AD147" s="35"/>
      <c r="AE147" s="35"/>
      <c r="AT147" s="18" t="s">
        <v>128</v>
      </c>
      <c r="AU147" s="18" t="s">
        <v>85</v>
      </c>
    </row>
    <row r="148" spans="1:47" s="2" customFormat="1" ht="29.25">
      <c r="A148" s="35"/>
      <c r="B148" s="36"/>
      <c r="C148" s="37"/>
      <c r="D148" s="200" t="s">
        <v>152</v>
      </c>
      <c r="E148" s="37"/>
      <c r="F148" s="205" t="s">
        <v>158</v>
      </c>
      <c r="G148" s="37"/>
      <c r="H148" s="37"/>
      <c r="I148" s="202"/>
      <c r="J148" s="37"/>
      <c r="K148" s="37"/>
      <c r="L148" s="40"/>
      <c r="M148" s="203"/>
      <c r="N148" s="204"/>
      <c r="O148" s="72"/>
      <c r="P148" s="72"/>
      <c r="Q148" s="72"/>
      <c r="R148" s="72"/>
      <c r="S148" s="72"/>
      <c r="T148" s="73"/>
      <c r="U148" s="35"/>
      <c r="V148" s="35"/>
      <c r="W148" s="35"/>
      <c r="X148" s="35"/>
      <c r="Y148" s="35"/>
      <c r="Z148" s="35"/>
      <c r="AA148" s="35"/>
      <c r="AB148" s="35"/>
      <c r="AC148" s="35"/>
      <c r="AD148" s="35"/>
      <c r="AE148" s="35"/>
      <c r="AT148" s="18" t="s">
        <v>152</v>
      </c>
      <c r="AU148" s="18" t="s">
        <v>85</v>
      </c>
    </row>
    <row r="149" spans="2:63" s="12" customFormat="1" ht="22.9" customHeight="1">
      <c r="B149" s="171"/>
      <c r="C149" s="172"/>
      <c r="D149" s="173" t="s">
        <v>75</v>
      </c>
      <c r="E149" s="185" t="s">
        <v>167</v>
      </c>
      <c r="F149" s="185" t="s">
        <v>168</v>
      </c>
      <c r="G149" s="172"/>
      <c r="H149" s="172"/>
      <c r="I149" s="175"/>
      <c r="J149" s="186">
        <f>BK149</f>
        <v>0</v>
      </c>
      <c r="K149" s="172"/>
      <c r="L149" s="177"/>
      <c r="M149" s="178"/>
      <c r="N149" s="179"/>
      <c r="O149" s="179"/>
      <c r="P149" s="180">
        <f>SUM(P150:P151)</f>
        <v>0</v>
      </c>
      <c r="Q149" s="179"/>
      <c r="R149" s="180">
        <f>SUM(R150:R151)</f>
        <v>0</v>
      </c>
      <c r="S149" s="179"/>
      <c r="T149" s="181">
        <f>SUM(T150:T151)</f>
        <v>0</v>
      </c>
      <c r="AR149" s="182" t="s">
        <v>117</v>
      </c>
      <c r="AT149" s="183" t="s">
        <v>75</v>
      </c>
      <c r="AU149" s="183" t="s">
        <v>83</v>
      </c>
      <c r="AY149" s="182" t="s">
        <v>118</v>
      </c>
      <c r="BK149" s="184">
        <f>SUM(BK150:BK151)</f>
        <v>0</v>
      </c>
    </row>
    <row r="150" spans="1:65" s="2" customFormat="1" ht="14.45" customHeight="1">
      <c r="A150" s="35"/>
      <c r="B150" s="36"/>
      <c r="C150" s="187" t="s">
        <v>169</v>
      </c>
      <c r="D150" s="187" t="s">
        <v>121</v>
      </c>
      <c r="E150" s="188" t="s">
        <v>170</v>
      </c>
      <c r="F150" s="189" t="s">
        <v>171</v>
      </c>
      <c r="G150" s="190" t="s">
        <v>124</v>
      </c>
      <c r="H150" s="191">
        <v>1</v>
      </c>
      <c r="I150" s="192"/>
      <c r="J150" s="193">
        <f>ROUND(I150*H150,2)</f>
        <v>0</v>
      </c>
      <c r="K150" s="189" t="s">
        <v>125</v>
      </c>
      <c r="L150" s="40"/>
      <c r="M150" s="194" t="s">
        <v>1</v>
      </c>
      <c r="N150" s="195" t="s">
        <v>41</v>
      </c>
      <c r="O150" s="72"/>
      <c r="P150" s="196">
        <f>O150*H150</f>
        <v>0</v>
      </c>
      <c r="Q150" s="196">
        <v>0</v>
      </c>
      <c r="R150" s="196">
        <f>Q150*H150</f>
        <v>0</v>
      </c>
      <c r="S150" s="196">
        <v>0</v>
      </c>
      <c r="T150" s="197">
        <f>S150*H150</f>
        <v>0</v>
      </c>
      <c r="U150" s="35"/>
      <c r="V150" s="35"/>
      <c r="W150" s="35"/>
      <c r="X150" s="35"/>
      <c r="Y150" s="35"/>
      <c r="Z150" s="35"/>
      <c r="AA150" s="35"/>
      <c r="AB150" s="35"/>
      <c r="AC150" s="35"/>
      <c r="AD150" s="35"/>
      <c r="AE150" s="35"/>
      <c r="AR150" s="198" t="s">
        <v>126</v>
      </c>
      <c r="AT150" s="198" t="s">
        <v>121</v>
      </c>
      <c r="AU150" s="198" t="s">
        <v>85</v>
      </c>
      <c r="AY150" s="18" t="s">
        <v>118</v>
      </c>
      <c r="BE150" s="199">
        <f>IF(N150="základní",J150,0)</f>
        <v>0</v>
      </c>
      <c r="BF150" s="199">
        <f>IF(N150="snížená",J150,0)</f>
        <v>0</v>
      </c>
      <c r="BG150" s="199">
        <f>IF(N150="zákl. přenesená",J150,0)</f>
        <v>0</v>
      </c>
      <c r="BH150" s="199">
        <f>IF(N150="sníž. přenesená",J150,0)</f>
        <v>0</v>
      </c>
      <c r="BI150" s="199">
        <f>IF(N150="nulová",J150,0)</f>
        <v>0</v>
      </c>
      <c r="BJ150" s="18" t="s">
        <v>83</v>
      </c>
      <c r="BK150" s="199">
        <f>ROUND(I150*H150,2)</f>
        <v>0</v>
      </c>
      <c r="BL150" s="18" t="s">
        <v>126</v>
      </c>
      <c r="BM150" s="198" t="s">
        <v>172</v>
      </c>
    </row>
    <row r="151" spans="1:47" s="2" customFormat="1" ht="11.25">
      <c r="A151" s="35"/>
      <c r="B151" s="36"/>
      <c r="C151" s="37"/>
      <c r="D151" s="200" t="s">
        <v>128</v>
      </c>
      <c r="E151" s="37"/>
      <c r="F151" s="201" t="s">
        <v>171</v>
      </c>
      <c r="G151" s="37"/>
      <c r="H151" s="37"/>
      <c r="I151" s="202"/>
      <c r="J151" s="37"/>
      <c r="K151" s="37"/>
      <c r="L151" s="40"/>
      <c r="M151" s="203"/>
      <c r="N151" s="204"/>
      <c r="O151" s="72"/>
      <c r="P151" s="72"/>
      <c r="Q151" s="72"/>
      <c r="R151" s="72"/>
      <c r="S151" s="72"/>
      <c r="T151" s="73"/>
      <c r="U151" s="35"/>
      <c r="V151" s="35"/>
      <c r="W151" s="35"/>
      <c r="X151" s="35"/>
      <c r="Y151" s="35"/>
      <c r="Z151" s="35"/>
      <c r="AA151" s="35"/>
      <c r="AB151" s="35"/>
      <c r="AC151" s="35"/>
      <c r="AD151" s="35"/>
      <c r="AE151" s="35"/>
      <c r="AT151" s="18" t="s">
        <v>128</v>
      </c>
      <c r="AU151" s="18" t="s">
        <v>85</v>
      </c>
    </row>
    <row r="152" spans="2:63" s="12" customFormat="1" ht="22.9" customHeight="1">
      <c r="B152" s="171"/>
      <c r="C152" s="172"/>
      <c r="D152" s="173" t="s">
        <v>75</v>
      </c>
      <c r="E152" s="185" t="s">
        <v>173</v>
      </c>
      <c r="F152" s="185" t="s">
        <v>174</v>
      </c>
      <c r="G152" s="172"/>
      <c r="H152" s="172"/>
      <c r="I152" s="175"/>
      <c r="J152" s="186">
        <f>BK152</f>
        <v>0</v>
      </c>
      <c r="K152" s="172"/>
      <c r="L152" s="177"/>
      <c r="M152" s="178"/>
      <c r="N152" s="179"/>
      <c r="O152" s="179"/>
      <c r="P152" s="180">
        <f>SUM(P153:P155)</f>
        <v>0</v>
      </c>
      <c r="Q152" s="179"/>
      <c r="R152" s="180">
        <f>SUM(R153:R155)</f>
        <v>0</v>
      </c>
      <c r="S152" s="179"/>
      <c r="T152" s="181">
        <f>SUM(T153:T155)</f>
        <v>0</v>
      </c>
      <c r="AR152" s="182" t="s">
        <v>117</v>
      </c>
      <c r="AT152" s="183" t="s">
        <v>75</v>
      </c>
      <c r="AU152" s="183" t="s">
        <v>83</v>
      </c>
      <c r="AY152" s="182" t="s">
        <v>118</v>
      </c>
      <c r="BK152" s="184">
        <f>SUM(BK153:BK155)</f>
        <v>0</v>
      </c>
    </row>
    <row r="153" spans="1:65" s="2" customFormat="1" ht="14.45" customHeight="1">
      <c r="A153" s="35"/>
      <c r="B153" s="36"/>
      <c r="C153" s="187" t="s">
        <v>175</v>
      </c>
      <c r="D153" s="187" t="s">
        <v>121</v>
      </c>
      <c r="E153" s="188" t="s">
        <v>176</v>
      </c>
      <c r="F153" s="189" t="s">
        <v>177</v>
      </c>
      <c r="G153" s="190" t="s">
        <v>124</v>
      </c>
      <c r="H153" s="191">
        <v>1</v>
      </c>
      <c r="I153" s="192"/>
      <c r="J153" s="193">
        <f>ROUND(I153*H153,2)</f>
        <v>0</v>
      </c>
      <c r="K153" s="189" t="s">
        <v>125</v>
      </c>
      <c r="L153" s="40"/>
      <c r="M153" s="194" t="s">
        <v>1</v>
      </c>
      <c r="N153" s="195" t="s">
        <v>41</v>
      </c>
      <c r="O153" s="72"/>
      <c r="P153" s="196">
        <f>O153*H153</f>
        <v>0</v>
      </c>
      <c r="Q153" s="196">
        <v>0</v>
      </c>
      <c r="R153" s="196">
        <f>Q153*H153</f>
        <v>0</v>
      </c>
      <c r="S153" s="196">
        <v>0</v>
      </c>
      <c r="T153" s="197">
        <f>S153*H153</f>
        <v>0</v>
      </c>
      <c r="U153" s="35"/>
      <c r="V153" s="35"/>
      <c r="W153" s="35"/>
      <c r="X153" s="35"/>
      <c r="Y153" s="35"/>
      <c r="Z153" s="35"/>
      <c r="AA153" s="35"/>
      <c r="AB153" s="35"/>
      <c r="AC153" s="35"/>
      <c r="AD153" s="35"/>
      <c r="AE153" s="35"/>
      <c r="AR153" s="198" t="s">
        <v>126</v>
      </c>
      <c r="AT153" s="198" t="s">
        <v>121</v>
      </c>
      <c r="AU153" s="198" t="s">
        <v>85</v>
      </c>
      <c r="AY153" s="18" t="s">
        <v>118</v>
      </c>
      <c r="BE153" s="199">
        <f>IF(N153="základní",J153,0)</f>
        <v>0</v>
      </c>
      <c r="BF153" s="199">
        <f>IF(N153="snížená",J153,0)</f>
        <v>0</v>
      </c>
      <c r="BG153" s="199">
        <f>IF(N153="zákl. přenesená",J153,0)</f>
        <v>0</v>
      </c>
      <c r="BH153" s="199">
        <f>IF(N153="sníž. přenesená",J153,0)</f>
        <v>0</v>
      </c>
      <c r="BI153" s="199">
        <f>IF(N153="nulová",J153,0)</f>
        <v>0</v>
      </c>
      <c r="BJ153" s="18" t="s">
        <v>83</v>
      </c>
      <c r="BK153" s="199">
        <f>ROUND(I153*H153,2)</f>
        <v>0</v>
      </c>
      <c r="BL153" s="18" t="s">
        <v>126</v>
      </c>
      <c r="BM153" s="198" t="s">
        <v>178</v>
      </c>
    </row>
    <row r="154" spans="1:47" s="2" customFormat="1" ht="11.25">
      <c r="A154" s="35"/>
      <c r="B154" s="36"/>
      <c r="C154" s="37"/>
      <c r="D154" s="200" t="s">
        <v>128</v>
      </c>
      <c r="E154" s="37"/>
      <c r="F154" s="201" t="s">
        <v>177</v>
      </c>
      <c r="G154" s="37"/>
      <c r="H154" s="37"/>
      <c r="I154" s="202"/>
      <c r="J154" s="37"/>
      <c r="K154" s="37"/>
      <c r="L154" s="40"/>
      <c r="M154" s="203"/>
      <c r="N154" s="204"/>
      <c r="O154" s="72"/>
      <c r="P154" s="72"/>
      <c r="Q154" s="72"/>
      <c r="R154" s="72"/>
      <c r="S154" s="72"/>
      <c r="T154" s="73"/>
      <c r="U154" s="35"/>
      <c r="V154" s="35"/>
      <c r="W154" s="35"/>
      <c r="X154" s="35"/>
      <c r="Y154" s="35"/>
      <c r="Z154" s="35"/>
      <c r="AA154" s="35"/>
      <c r="AB154" s="35"/>
      <c r="AC154" s="35"/>
      <c r="AD154" s="35"/>
      <c r="AE154" s="35"/>
      <c r="AT154" s="18" t="s">
        <v>128</v>
      </c>
      <c r="AU154" s="18" t="s">
        <v>85</v>
      </c>
    </row>
    <row r="155" spans="1:47" s="2" customFormat="1" ht="19.5">
      <c r="A155" s="35"/>
      <c r="B155" s="36"/>
      <c r="C155" s="37"/>
      <c r="D155" s="200" t="s">
        <v>152</v>
      </c>
      <c r="E155" s="37"/>
      <c r="F155" s="205" t="s">
        <v>179</v>
      </c>
      <c r="G155" s="37"/>
      <c r="H155" s="37"/>
      <c r="I155" s="202"/>
      <c r="J155" s="37"/>
      <c r="K155" s="37"/>
      <c r="L155" s="40"/>
      <c r="M155" s="206"/>
      <c r="N155" s="207"/>
      <c r="O155" s="208"/>
      <c r="P155" s="208"/>
      <c r="Q155" s="208"/>
      <c r="R155" s="208"/>
      <c r="S155" s="208"/>
      <c r="T155" s="209"/>
      <c r="U155" s="35"/>
      <c r="V155" s="35"/>
      <c r="W155" s="35"/>
      <c r="X155" s="35"/>
      <c r="Y155" s="35"/>
      <c r="Z155" s="35"/>
      <c r="AA155" s="35"/>
      <c r="AB155" s="35"/>
      <c r="AC155" s="35"/>
      <c r="AD155" s="35"/>
      <c r="AE155" s="35"/>
      <c r="AT155" s="18" t="s">
        <v>152</v>
      </c>
      <c r="AU155" s="18" t="s">
        <v>85</v>
      </c>
    </row>
    <row r="156" spans="1:31" s="2" customFormat="1" ht="6.95" customHeight="1">
      <c r="A156" s="35"/>
      <c r="B156" s="55"/>
      <c r="C156" s="56"/>
      <c r="D156" s="56"/>
      <c r="E156" s="56"/>
      <c r="F156" s="56"/>
      <c r="G156" s="56"/>
      <c r="H156" s="56"/>
      <c r="I156" s="56"/>
      <c r="J156" s="56"/>
      <c r="K156" s="56"/>
      <c r="L156" s="40"/>
      <c r="M156" s="35"/>
      <c r="O156" s="35"/>
      <c r="P156" s="35"/>
      <c r="Q156" s="35"/>
      <c r="R156" s="35"/>
      <c r="S156" s="35"/>
      <c r="T156" s="35"/>
      <c r="U156" s="35"/>
      <c r="V156" s="35"/>
      <c r="W156" s="35"/>
      <c r="X156" s="35"/>
      <c r="Y156" s="35"/>
      <c r="Z156" s="35"/>
      <c r="AA156" s="35"/>
      <c r="AB156" s="35"/>
      <c r="AC156" s="35"/>
      <c r="AD156" s="35"/>
      <c r="AE156" s="35"/>
    </row>
  </sheetData>
  <sheetProtection algorithmName="SHA-512" hashValue="M0WemGn9ygrbnoMF7sQKAnQbp8q8AKuXcIDPCrN2/BegJEw8AB55YnoQ0vqNZzvmW+jFkPii4hkEVCN4uQIiOg==" saltValue="XBVtHB5ilMVh3o/egFCvdplNWN6ljB31d49j0JTUfMKYU96p/obXUg0PKeQhQpIHo1jCg+/8VLDkA2SBF6t9nw==" spinCount="100000" sheet="1" objects="1" scenarios="1" formatColumns="0" formatRows="0" autoFilter="0"/>
  <autoFilter ref="C120:K155"/>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552"/>
  <sheetViews>
    <sheetView showGridLines="0" workbookViewId="0" topLeftCell="A1"/>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54.42187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303"/>
      <c r="M2" s="303"/>
      <c r="N2" s="303"/>
      <c r="O2" s="303"/>
      <c r="P2" s="303"/>
      <c r="Q2" s="303"/>
      <c r="R2" s="303"/>
      <c r="S2" s="303"/>
      <c r="T2" s="303"/>
      <c r="U2" s="303"/>
      <c r="V2" s="303"/>
      <c r="AT2" s="18" t="s">
        <v>89</v>
      </c>
    </row>
    <row r="3" spans="2:46" s="1" customFormat="1" ht="6.95" customHeight="1">
      <c r="B3" s="109"/>
      <c r="C3" s="110"/>
      <c r="D3" s="110"/>
      <c r="E3" s="110"/>
      <c r="F3" s="110"/>
      <c r="G3" s="110"/>
      <c r="H3" s="110"/>
      <c r="I3" s="110"/>
      <c r="J3" s="110"/>
      <c r="K3" s="110"/>
      <c r="L3" s="21"/>
      <c r="AT3" s="18" t="s">
        <v>85</v>
      </c>
    </row>
    <row r="4" spans="2:46" s="1" customFormat="1" ht="24.95" customHeight="1">
      <c r="B4" s="21"/>
      <c r="D4" s="111" t="s">
        <v>90</v>
      </c>
      <c r="L4" s="21"/>
      <c r="M4" s="112" t="s">
        <v>10</v>
      </c>
      <c r="AT4" s="18" t="s">
        <v>4</v>
      </c>
    </row>
    <row r="5" spans="2:12" s="1" customFormat="1" ht="6.95" customHeight="1">
      <c r="B5" s="21"/>
      <c r="L5" s="21"/>
    </row>
    <row r="6" spans="2:12" s="1" customFormat="1" ht="12" customHeight="1">
      <c r="B6" s="21"/>
      <c r="D6" s="113" t="s">
        <v>16</v>
      </c>
      <c r="L6" s="21"/>
    </row>
    <row r="7" spans="2:12" s="1" customFormat="1" ht="27" customHeight="1">
      <c r="B7" s="21"/>
      <c r="E7" s="304" t="str">
        <f>'Rekapitulace stavby'!K6</f>
        <v>Zajištění dodávky užitkové vody pro Zoopark Chomutov v zimním období</v>
      </c>
      <c r="F7" s="305"/>
      <c r="G7" s="305"/>
      <c r="H7" s="305"/>
      <c r="L7" s="21"/>
    </row>
    <row r="8" spans="1:31" s="2" customFormat="1" ht="12" customHeight="1">
      <c r="A8" s="35"/>
      <c r="B8" s="40"/>
      <c r="C8" s="35"/>
      <c r="D8" s="113" t="s">
        <v>91</v>
      </c>
      <c r="E8" s="35"/>
      <c r="F8" s="35"/>
      <c r="G8" s="35"/>
      <c r="H8" s="35"/>
      <c r="I8" s="35"/>
      <c r="J8" s="35"/>
      <c r="K8" s="35"/>
      <c r="L8" s="52"/>
      <c r="S8" s="35"/>
      <c r="T8" s="35"/>
      <c r="U8" s="35"/>
      <c r="V8" s="35"/>
      <c r="W8" s="35"/>
      <c r="X8" s="35"/>
      <c r="Y8" s="35"/>
      <c r="Z8" s="35"/>
      <c r="AA8" s="35"/>
      <c r="AB8" s="35"/>
      <c r="AC8" s="35"/>
      <c r="AD8" s="35"/>
      <c r="AE8" s="35"/>
    </row>
    <row r="9" spans="1:31" s="2" customFormat="1" ht="15.6" customHeight="1">
      <c r="A9" s="35"/>
      <c r="B9" s="40"/>
      <c r="C9" s="35"/>
      <c r="D9" s="35"/>
      <c r="E9" s="306" t="s">
        <v>180</v>
      </c>
      <c r="F9" s="307"/>
      <c r="G9" s="307"/>
      <c r="H9" s="307"/>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8. 1. 2021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8" t="str">
        <f>'Rekapitulace stavby'!E14</f>
        <v>Vyplň údaj</v>
      </c>
      <c r="F18" s="309"/>
      <c r="G18" s="309"/>
      <c r="H18" s="309"/>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4.45" customHeight="1">
      <c r="A27" s="116"/>
      <c r="B27" s="117"/>
      <c r="C27" s="116"/>
      <c r="D27" s="116"/>
      <c r="E27" s="310" t="s">
        <v>1</v>
      </c>
      <c r="F27" s="310"/>
      <c r="G27" s="310"/>
      <c r="H27" s="310"/>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ROUND(J129,2)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ROUND((SUM(BE129:BE551)),2)</f>
        <v>0</v>
      </c>
      <c r="G33" s="35"/>
      <c r="H33" s="35"/>
      <c r="I33" s="125">
        <v>0.21</v>
      </c>
      <c r="J33" s="124">
        <f>ROUND(((SUM(BE129:BE551))*I33),2)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ROUND((SUM(BF129:BF551)),2)</f>
        <v>0</v>
      </c>
      <c r="G34" s="35"/>
      <c r="H34" s="35"/>
      <c r="I34" s="125">
        <v>0.15</v>
      </c>
      <c r="J34" s="124">
        <f>ROUND(((SUM(BF129:BF551))*I34),2)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ROUND((SUM(BG129:BG551)),2)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ROUND((SUM(BH129:BH551)),2)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ROUND((SUM(BI129:BI551)),2)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93</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7" customHeight="1">
      <c r="A85" s="35"/>
      <c r="B85" s="36"/>
      <c r="C85" s="37"/>
      <c r="D85" s="37"/>
      <c r="E85" s="311" t="str">
        <f>E7</f>
        <v>Zajištění dodávky užitkové vody pro Zoopark Chomutov v zimním období</v>
      </c>
      <c r="F85" s="312"/>
      <c r="G85" s="312"/>
      <c r="H85" s="312"/>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91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5.6" customHeight="1">
      <c r="A87" s="35"/>
      <c r="B87" s="36"/>
      <c r="C87" s="37"/>
      <c r="D87" s="37"/>
      <c r="E87" s="282" t="str">
        <f>E9</f>
        <v>IO 01 - Přípojka vody</v>
      </c>
      <c r="F87" s="313"/>
      <c r="G87" s="313"/>
      <c r="H87" s="313"/>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Zoopark Chomutov</v>
      </c>
      <c r="G89" s="37"/>
      <c r="H89" s="37"/>
      <c r="I89" s="30" t="s">
        <v>22</v>
      </c>
      <c r="J89" s="67" t="str">
        <f>IF(J12="","",J12)</f>
        <v>8. 1. 2021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6.45" customHeight="1">
      <c r="A91" s="35"/>
      <c r="B91" s="36"/>
      <c r="C91" s="30" t="s">
        <v>24</v>
      </c>
      <c r="D91" s="37"/>
      <c r="E91" s="37"/>
      <c r="F91" s="28" t="str">
        <f>E15</f>
        <v>Zoopark Chomutov, p. o.</v>
      </c>
      <c r="G91" s="37"/>
      <c r="H91" s="37"/>
      <c r="I91" s="30" t="s">
        <v>30</v>
      </c>
      <c r="J91" s="33" t="str">
        <f>E21</f>
        <v>MV projekt spol. s r.o.</v>
      </c>
      <c r="K91" s="37"/>
      <c r="L91" s="52"/>
      <c r="S91" s="35"/>
      <c r="T91" s="35"/>
      <c r="U91" s="35"/>
      <c r="V91" s="35"/>
      <c r="W91" s="35"/>
      <c r="X91" s="35"/>
      <c r="Y91" s="35"/>
      <c r="Z91" s="35"/>
      <c r="AA91" s="35"/>
      <c r="AB91" s="35"/>
      <c r="AC91" s="35"/>
      <c r="AD91" s="35"/>
      <c r="AE91" s="35"/>
    </row>
    <row r="92" spans="1:31" s="2" customFormat="1" ht="15.6" customHeight="1">
      <c r="A92" s="35"/>
      <c r="B92" s="36"/>
      <c r="C92" s="30" t="s">
        <v>28</v>
      </c>
      <c r="D92" s="37"/>
      <c r="E92" s="37"/>
      <c r="F92" s="28" t="str">
        <f>IF(E18="","",E18)</f>
        <v>Vyplň údaj</v>
      </c>
      <c r="G92" s="37"/>
      <c r="H92" s="37"/>
      <c r="I92" s="30" t="s">
        <v>33</v>
      </c>
      <c r="J92" s="33" t="str">
        <f>E24</f>
        <v>Ing. Lukáš Valečka</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94</v>
      </c>
      <c r="D94" s="145"/>
      <c r="E94" s="145"/>
      <c r="F94" s="145"/>
      <c r="G94" s="145"/>
      <c r="H94" s="145"/>
      <c r="I94" s="145"/>
      <c r="J94" s="146" t="s">
        <v>95</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96</v>
      </c>
      <c r="D96" s="37"/>
      <c r="E96" s="37"/>
      <c r="F96" s="37"/>
      <c r="G96" s="37"/>
      <c r="H96" s="37"/>
      <c r="I96" s="37"/>
      <c r="J96" s="85">
        <f>J129</f>
        <v>0</v>
      </c>
      <c r="K96" s="37"/>
      <c r="L96" s="52"/>
      <c r="S96" s="35"/>
      <c r="T96" s="35"/>
      <c r="U96" s="35"/>
      <c r="V96" s="35"/>
      <c r="W96" s="35"/>
      <c r="X96" s="35"/>
      <c r="Y96" s="35"/>
      <c r="Z96" s="35"/>
      <c r="AA96" s="35"/>
      <c r="AB96" s="35"/>
      <c r="AC96" s="35"/>
      <c r="AD96" s="35"/>
      <c r="AE96" s="35"/>
      <c r="AU96" s="18" t="s">
        <v>97</v>
      </c>
    </row>
    <row r="97" spans="2:12" s="9" customFormat="1" ht="24.95" customHeight="1">
      <c r="B97" s="148"/>
      <c r="C97" s="149"/>
      <c r="D97" s="150" t="s">
        <v>181</v>
      </c>
      <c r="E97" s="151"/>
      <c r="F97" s="151"/>
      <c r="G97" s="151"/>
      <c r="H97" s="151"/>
      <c r="I97" s="151"/>
      <c r="J97" s="152">
        <f>J130</f>
        <v>0</v>
      </c>
      <c r="K97" s="149"/>
      <c r="L97" s="153"/>
    </row>
    <row r="98" spans="2:12" s="10" customFormat="1" ht="19.9" customHeight="1">
      <c r="B98" s="154"/>
      <c r="C98" s="155"/>
      <c r="D98" s="156" t="s">
        <v>182</v>
      </c>
      <c r="E98" s="157"/>
      <c r="F98" s="157"/>
      <c r="G98" s="157"/>
      <c r="H98" s="157"/>
      <c r="I98" s="157"/>
      <c r="J98" s="158">
        <f>J131</f>
        <v>0</v>
      </c>
      <c r="K98" s="155"/>
      <c r="L98" s="159"/>
    </row>
    <row r="99" spans="2:12" s="10" customFormat="1" ht="19.9" customHeight="1">
      <c r="B99" s="154"/>
      <c r="C99" s="155"/>
      <c r="D99" s="156" t="s">
        <v>183</v>
      </c>
      <c r="E99" s="157"/>
      <c r="F99" s="157"/>
      <c r="G99" s="157"/>
      <c r="H99" s="157"/>
      <c r="I99" s="157"/>
      <c r="J99" s="158">
        <f>J267</f>
        <v>0</v>
      </c>
      <c r="K99" s="155"/>
      <c r="L99" s="159"/>
    </row>
    <row r="100" spans="2:12" s="10" customFormat="1" ht="19.9" customHeight="1">
      <c r="B100" s="154"/>
      <c r="C100" s="155"/>
      <c r="D100" s="156" t="s">
        <v>184</v>
      </c>
      <c r="E100" s="157"/>
      <c r="F100" s="157"/>
      <c r="G100" s="157"/>
      <c r="H100" s="157"/>
      <c r="I100" s="157"/>
      <c r="J100" s="158">
        <f>J273</f>
        <v>0</v>
      </c>
      <c r="K100" s="155"/>
      <c r="L100" s="159"/>
    </row>
    <row r="101" spans="2:12" s="10" customFormat="1" ht="19.9" customHeight="1">
      <c r="B101" s="154"/>
      <c r="C101" s="155"/>
      <c r="D101" s="156" t="s">
        <v>185</v>
      </c>
      <c r="E101" s="157"/>
      <c r="F101" s="157"/>
      <c r="G101" s="157"/>
      <c r="H101" s="157"/>
      <c r="I101" s="157"/>
      <c r="J101" s="158">
        <f>J305</f>
        <v>0</v>
      </c>
      <c r="K101" s="155"/>
      <c r="L101" s="159"/>
    </row>
    <row r="102" spans="2:12" s="10" customFormat="1" ht="19.9" customHeight="1">
      <c r="B102" s="154"/>
      <c r="C102" s="155"/>
      <c r="D102" s="156" t="s">
        <v>186</v>
      </c>
      <c r="E102" s="157"/>
      <c r="F102" s="157"/>
      <c r="G102" s="157"/>
      <c r="H102" s="157"/>
      <c r="I102" s="157"/>
      <c r="J102" s="158">
        <f>J326</f>
        <v>0</v>
      </c>
      <c r="K102" s="155"/>
      <c r="L102" s="159"/>
    </row>
    <row r="103" spans="2:12" s="10" customFormat="1" ht="19.9" customHeight="1">
      <c r="B103" s="154"/>
      <c r="C103" s="155"/>
      <c r="D103" s="156" t="s">
        <v>187</v>
      </c>
      <c r="E103" s="157"/>
      <c r="F103" s="157"/>
      <c r="G103" s="157"/>
      <c r="H103" s="157"/>
      <c r="I103" s="157"/>
      <c r="J103" s="158">
        <f>J488</f>
        <v>0</v>
      </c>
      <c r="K103" s="155"/>
      <c r="L103" s="159"/>
    </row>
    <row r="104" spans="2:12" s="10" customFormat="1" ht="19.9" customHeight="1">
      <c r="B104" s="154"/>
      <c r="C104" s="155"/>
      <c r="D104" s="156" t="s">
        <v>188</v>
      </c>
      <c r="E104" s="157"/>
      <c r="F104" s="157"/>
      <c r="G104" s="157"/>
      <c r="H104" s="157"/>
      <c r="I104" s="157"/>
      <c r="J104" s="158">
        <f>J505</f>
        <v>0</v>
      </c>
      <c r="K104" s="155"/>
      <c r="L104" s="159"/>
    </row>
    <row r="105" spans="2:12" s="10" customFormat="1" ht="19.9" customHeight="1">
      <c r="B105" s="154"/>
      <c r="C105" s="155"/>
      <c r="D105" s="156" t="s">
        <v>189</v>
      </c>
      <c r="E105" s="157"/>
      <c r="F105" s="157"/>
      <c r="G105" s="157"/>
      <c r="H105" s="157"/>
      <c r="I105" s="157"/>
      <c r="J105" s="158">
        <f>J519</f>
        <v>0</v>
      </c>
      <c r="K105" s="155"/>
      <c r="L105" s="159"/>
    </row>
    <row r="106" spans="2:12" s="9" customFormat="1" ht="24.95" customHeight="1">
      <c r="B106" s="148"/>
      <c r="C106" s="149"/>
      <c r="D106" s="150" t="s">
        <v>190</v>
      </c>
      <c r="E106" s="151"/>
      <c r="F106" s="151"/>
      <c r="G106" s="151"/>
      <c r="H106" s="151"/>
      <c r="I106" s="151"/>
      <c r="J106" s="152">
        <f>J523</f>
        <v>0</v>
      </c>
      <c r="K106" s="149"/>
      <c r="L106" s="153"/>
    </row>
    <row r="107" spans="2:12" s="10" customFormat="1" ht="19.9" customHeight="1">
      <c r="B107" s="154"/>
      <c r="C107" s="155"/>
      <c r="D107" s="156" t="s">
        <v>191</v>
      </c>
      <c r="E107" s="157"/>
      <c r="F107" s="157"/>
      <c r="G107" s="157"/>
      <c r="H107" s="157"/>
      <c r="I107" s="157"/>
      <c r="J107" s="158">
        <f>J524</f>
        <v>0</v>
      </c>
      <c r="K107" s="155"/>
      <c r="L107" s="159"/>
    </row>
    <row r="108" spans="2:12" s="9" customFormat="1" ht="24.95" customHeight="1">
      <c r="B108" s="148"/>
      <c r="C108" s="149"/>
      <c r="D108" s="150" t="s">
        <v>192</v>
      </c>
      <c r="E108" s="151"/>
      <c r="F108" s="151"/>
      <c r="G108" s="151"/>
      <c r="H108" s="151"/>
      <c r="I108" s="151"/>
      <c r="J108" s="152">
        <f>J546</f>
        <v>0</v>
      </c>
      <c r="K108" s="149"/>
      <c r="L108" s="153"/>
    </row>
    <row r="109" spans="2:12" s="10" customFormat="1" ht="19.9" customHeight="1">
      <c r="B109" s="154"/>
      <c r="C109" s="155"/>
      <c r="D109" s="156" t="s">
        <v>193</v>
      </c>
      <c r="E109" s="157"/>
      <c r="F109" s="157"/>
      <c r="G109" s="157"/>
      <c r="H109" s="157"/>
      <c r="I109" s="157"/>
      <c r="J109" s="158">
        <f>J547</f>
        <v>0</v>
      </c>
      <c r="K109" s="155"/>
      <c r="L109" s="159"/>
    </row>
    <row r="110" spans="1:31" s="2" customFormat="1" ht="21.7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55"/>
      <c r="C111" s="56"/>
      <c r="D111" s="56"/>
      <c r="E111" s="56"/>
      <c r="F111" s="56"/>
      <c r="G111" s="56"/>
      <c r="H111" s="56"/>
      <c r="I111" s="56"/>
      <c r="J111" s="56"/>
      <c r="K111" s="56"/>
      <c r="L111" s="52"/>
      <c r="S111" s="35"/>
      <c r="T111" s="35"/>
      <c r="U111" s="35"/>
      <c r="V111" s="35"/>
      <c r="W111" s="35"/>
      <c r="X111" s="35"/>
      <c r="Y111" s="35"/>
      <c r="Z111" s="35"/>
      <c r="AA111" s="35"/>
      <c r="AB111" s="35"/>
      <c r="AC111" s="35"/>
      <c r="AD111" s="35"/>
      <c r="AE111" s="35"/>
    </row>
    <row r="115" spans="1:31" s="2" customFormat="1" ht="6.95" customHeight="1">
      <c r="A115" s="35"/>
      <c r="B115" s="57"/>
      <c r="C115" s="58"/>
      <c r="D115" s="58"/>
      <c r="E115" s="58"/>
      <c r="F115" s="58"/>
      <c r="G115" s="58"/>
      <c r="H115" s="58"/>
      <c r="I115" s="58"/>
      <c r="J115" s="58"/>
      <c r="K115" s="58"/>
      <c r="L115" s="52"/>
      <c r="S115" s="35"/>
      <c r="T115" s="35"/>
      <c r="U115" s="35"/>
      <c r="V115" s="35"/>
      <c r="W115" s="35"/>
      <c r="X115" s="35"/>
      <c r="Y115" s="35"/>
      <c r="Z115" s="35"/>
      <c r="AA115" s="35"/>
      <c r="AB115" s="35"/>
      <c r="AC115" s="35"/>
      <c r="AD115" s="35"/>
      <c r="AE115" s="35"/>
    </row>
    <row r="116" spans="1:31" s="2" customFormat="1" ht="24.95" customHeight="1">
      <c r="A116" s="35"/>
      <c r="B116" s="36"/>
      <c r="C116" s="24" t="s">
        <v>103</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16</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7" customHeight="1">
      <c r="A119" s="35"/>
      <c r="B119" s="36"/>
      <c r="C119" s="37"/>
      <c r="D119" s="37"/>
      <c r="E119" s="311" t="str">
        <f>E7</f>
        <v>Zajištění dodávky užitkové vody pro Zoopark Chomutov v zimním období</v>
      </c>
      <c r="F119" s="312"/>
      <c r="G119" s="312"/>
      <c r="H119" s="312"/>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91</v>
      </c>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5.6" customHeight="1">
      <c r="A121" s="35"/>
      <c r="B121" s="36"/>
      <c r="C121" s="37"/>
      <c r="D121" s="37"/>
      <c r="E121" s="282" t="str">
        <f>E9</f>
        <v>IO 01 - Přípojka vody</v>
      </c>
      <c r="F121" s="313"/>
      <c r="G121" s="313"/>
      <c r="H121" s="313"/>
      <c r="I121" s="37"/>
      <c r="J121" s="37"/>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20</v>
      </c>
      <c r="D123" s="37"/>
      <c r="E123" s="37"/>
      <c r="F123" s="28" t="str">
        <f>F12</f>
        <v>Zoopark Chomutov</v>
      </c>
      <c r="G123" s="37"/>
      <c r="H123" s="37"/>
      <c r="I123" s="30" t="s">
        <v>22</v>
      </c>
      <c r="J123" s="67" t="str">
        <f>IF(J12="","",J12)</f>
        <v>8. 1. 2021</v>
      </c>
      <c r="K123" s="37"/>
      <c r="L123" s="52"/>
      <c r="S123" s="35"/>
      <c r="T123" s="35"/>
      <c r="U123" s="35"/>
      <c r="V123" s="35"/>
      <c r="W123" s="35"/>
      <c r="X123" s="35"/>
      <c r="Y123" s="35"/>
      <c r="Z123" s="35"/>
      <c r="AA123" s="35"/>
      <c r="AB123" s="35"/>
      <c r="AC123" s="35"/>
      <c r="AD123" s="35"/>
      <c r="AE123" s="35"/>
    </row>
    <row r="124" spans="1:31" s="2" customFormat="1" ht="6.9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2" customFormat="1" ht="26.45" customHeight="1">
      <c r="A125" s="35"/>
      <c r="B125" s="36"/>
      <c r="C125" s="30" t="s">
        <v>24</v>
      </c>
      <c r="D125" s="37"/>
      <c r="E125" s="37"/>
      <c r="F125" s="28" t="str">
        <f>E15</f>
        <v>Zoopark Chomutov, p. o.</v>
      </c>
      <c r="G125" s="37"/>
      <c r="H125" s="37"/>
      <c r="I125" s="30" t="s">
        <v>30</v>
      </c>
      <c r="J125" s="33" t="str">
        <f>E21</f>
        <v>MV projekt spol. s r.o.</v>
      </c>
      <c r="K125" s="37"/>
      <c r="L125" s="52"/>
      <c r="S125" s="35"/>
      <c r="T125" s="35"/>
      <c r="U125" s="35"/>
      <c r="V125" s="35"/>
      <c r="W125" s="35"/>
      <c r="X125" s="35"/>
      <c r="Y125" s="35"/>
      <c r="Z125" s="35"/>
      <c r="AA125" s="35"/>
      <c r="AB125" s="35"/>
      <c r="AC125" s="35"/>
      <c r="AD125" s="35"/>
      <c r="AE125" s="35"/>
    </row>
    <row r="126" spans="1:31" s="2" customFormat="1" ht="15.6" customHeight="1">
      <c r="A126" s="35"/>
      <c r="B126" s="36"/>
      <c r="C126" s="30" t="s">
        <v>28</v>
      </c>
      <c r="D126" s="37"/>
      <c r="E126" s="37"/>
      <c r="F126" s="28" t="str">
        <f>IF(E18="","",E18)</f>
        <v>Vyplň údaj</v>
      </c>
      <c r="G126" s="37"/>
      <c r="H126" s="37"/>
      <c r="I126" s="30" t="s">
        <v>33</v>
      </c>
      <c r="J126" s="33" t="str">
        <f>E24</f>
        <v>Ing. Lukáš Valečka</v>
      </c>
      <c r="K126" s="37"/>
      <c r="L126" s="52"/>
      <c r="S126" s="35"/>
      <c r="T126" s="35"/>
      <c r="U126" s="35"/>
      <c r="V126" s="35"/>
      <c r="W126" s="35"/>
      <c r="X126" s="35"/>
      <c r="Y126" s="35"/>
      <c r="Z126" s="35"/>
      <c r="AA126" s="35"/>
      <c r="AB126" s="35"/>
      <c r="AC126" s="35"/>
      <c r="AD126" s="35"/>
      <c r="AE126" s="35"/>
    </row>
    <row r="127" spans="1:31" s="2" customFormat="1" ht="10.35"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11" customFormat="1" ht="29.25" customHeight="1">
      <c r="A128" s="160"/>
      <c r="B128" s="161"/>
      <c r="C128" s="162" t="s">
        <v>104</v>
      </c>
      <c r="D128" s="163" t="s">
        <v>61</v>
      </c>
      <c r="E128" s="163" t="s">
        <v>57</v>
      </c>
      <c r="F128" s="163" t="s">
        <v>58</v>
      </c>
      <c r="G128" s="163" t="s">
        <v>105</v>
      </c>
      <c r="H128" s="163" t="s">
        <v>106</v>
      </c>
      <c r="I128" s="163" t="s">
        <v>107</v>
      </c>
      <c r="J128" s="163" t="s">
        <v>95</v>
      </c>
      <c r="K128" s="164" t="s">
        <v>108</v>
      </c>
      <c r="L128" s="165"/>
      <c r="M128" s="76" t="s">
        <v>1</v>
      </c>
      <c r="N128" s="77" t="s">
        <v>40</v>
      </c>
      <c r="O128" s="77" t="s">
        <v>109</v>
      </c>
      <c r="P128" s="77" t="s">
        <v>110</v>
      </c>
      <c r="Q128" s="77" t="s">
        <v>111</v>
      </c>
      <c r="R128" s="77" t="s">
        <v>112</v>
      </c>
      <c r="S128" s="77" t="s">
        <v>113</v>
      </c>
      <c r="T128" s="78" t="s">
        <v>114</v>
      </c>
      <c r="U128" s="160"/>
      <c r="V128" s="160"/>
      <c r="W128" s="160"/>
      <c r="X128" s="160"/>
      <c r="Y128" s="160"/>
      <c r="Z128" s="160"/>
      <c r="AA128" s="160"/>
      <c r="AB128" s="160"/>
      <c r="AC128" s="160"/>
      <c r="AD128" s="160"/>
      <c r="AE128" s="160"/>
    </row>
    <row r="129" spans="1:63" s="2" customFormat="1" ht="22.9" customHeight="1">
      <c r="A129" s="35"/>
      <c r="B129" s="36"/>
      <c r="C129" s="83" t="s">
        <v>115</v>
      </c>
      <c r="D129" s="37"/>
      <c r="E129" s="37"/>
      <c r="F129" s="37"/>
      <c r="G129" s="37"/>
      <c r="H129" s="37"/>
      <c r="I129" s="37"/>
      <c r="J129" s="166">
        <f>BK129</f>
        <v>0</v>
      </c>
      <c r="K129" s="37"/>
      <c r="L129" s="40"/>
      <c r="M129" s="79"/>
      <c r="N129" s="167"/>
      <c r="O129" s="80"/>
      <c r="P129" s="168">
        <f>P130+P523+P546</f>
        <v>0</v>
      </c>
      <c r="Q129" s="80"/>
      <c r="R129" s="168">
        <f>R130+R523+R546</f>
        <v>37.4325411</v>
      </c>
      <c r="S129" s="80"/>
      <c r="T129" s="169">
        <f>T130+T523+T546</f>
        <v>0.07575000000000001</v>
      </c>
      <c r="U129" s="35"/>
      <c r="V129" s="35"/>
      <c r="W129" s="35"/>
      <c r="X129" s="35"/>
      <c r="Y129" s="35"/>
      <c r="Z129" s="35"/>
      <c r="AA129" s="35"/>
      <c r="AB129" s="35"/>
      <c r="AC129" s="35"/>
      <c r="AD129" s="35"/>
      <c r="AE129" s="35"/>
      <c r="AT129" s="18" t="s">
        <v>75</v>
      </c>
      <c r="AU129" s="18" t="s">
        <v>97</v>
      </c>
      <c r="BK129" s="170">
        <f>BK130+BK523+BK546</f>
        <v>0</v>
      </c>
    </row>
    <row r="130" spans="2:63" s="12" customFormat="1" ht="25.9" customHeight="1">
      <c r="B130" s="171"/>
      <c r="C130" s="172"/>
      <c r="D130" s="173" t="s">
        <v>75</v>
      </c>
      <c r="E130" s="174" t="s">
        <v>194</v>
      </c>
      <c r="F130" s="174" t="s">
        <v>195</v>
      </c>
      <c r="G130" s="172"/>
      <c r="H130" s="172"/>
      <c r="I130" s="175"/>
      <c r="J130" s="176">
        <f>BK130</f>
        <v>0</v>
      </c>
      <c r="K130" s="172"/>
      <c r="L130" s="177"/>
      <c r="M130" s="178"/>
      <c r="N130" s="179"/>
      <c r="O130" s="179"/>
      <c r="P130" s="180">
        <f>P131+P267+P273+P305+P326+P488+P505+P519</f>
        <v>0</v>
      </c>
      <c r="Q130" s="179"/>
      <c r="R130" s="180">
        <f>R131+R267+R273+R305+R326+R488+R505+R519</f>
        <v>37.3691221</v>
      </c>
      <c r="S130" s="179"/>
      <c r="T130" s="181">
        <f>T131+T267+T273+T305+T326+T488+T505+T519</f>
        <v>0.07575000000000001</v>
      </c>
      <c r="AR130" s="182" t="s">
        <v>83</v>
      </c>
      <c r="AT130" s="183" t="s">
        <v>75</v>
      </c>
      <c r="AU130" s="183" t="s">
        <v>76</v>
      </c>
      <c r="AY130" s="182" t="s">
        <v>118</v>
      </c>
      <c r="BK130" s="184">
        <f>BK131+BK267+BK273+BK305+BK326+BK488+BK505+BK519</f>
        <v>0</v>
      </c>
    </row>
    <row r="131" spans="2:63" s="12" customFormat="1" ht="22.9" customHeight="1">
      <c r="B131" s="171"/>
      <c r="C131" s="172"/>
      <c r="D131" s="173" t="s">
        <v>75</v>
      </c>
      <c r="E131" s="185" t="s">
        <v>83</v>
      </c>
      <c r="F131" s="185" t="s">
        <v>196</v>
      </c>
      <c r="G131" s="172"/>
      <c r="H131" s="172"/>
      <c r="I131" s="175"/>
      <c r="J131" s="186">
        <f>BK131</f>
        <v>0</v>
      </c>
      <c r="K131" s="172"/>
      <c r="L131" s="177"/>
      <c r="M131" s="178"/>
      <c r="N131" s="179"/>
      <c r="O131" s="179"/>
      <c r="P131" s="180">
        <f>SUM(P132:P266)</f>
        <v>0</v>
      </c>
      <c r="Q131" s="179"/>
      <c r="R131" s="180">
        <f>SUM(R132:R266)</f>
        <v>0.47298700000000005</v>
      </c>
      <c r="S131" s="179"/>
      <c r="T131" s="181">
        <f>SUM(T132:T266)</f>
        <v>0</v>
      </c>
      <c r="AR131" s="182" t="s">
        <v>83</v>
      </c>
      <c r="AT131" s="183" t="s">
        <v>75</v>
      </c>
      <c r="AU131" s="183" t="s">
        <v>83</v>
      </c>
      <c r="AY131" s="182" t="s">
        <v>118</v>
      </c>
      <c r="BK131" s="184">
        <f>SUM(BK132:BK266)</f>
        <v>0</v>
      </c>
    </row>
    <row r="132" spans="1:65" s="2" customFormat="1" ht="24">
      <c r="A132" s="35"/>
      <c r="B132" s="36"/>
      <c r="C132" s="187" t="s">
        <v>83</v>
      </c>
      <c r="D132" s="187" t="s">
        <v>121</v>
      </c>
      <c r="E132" s="188" t="s">
        <v>197</v>
      </c>
      <c r="F132" s="189" t="s">
        <v>198</v>
      </c>
      <c r="G132" s="190" t="s">
        <v>199</v>
      </c>
      <c r="H132" s="191">
        <v>72</v>
      </c>
      <c r="I132" s="192"/>
      <c r="J132" s="193">
        <f>ROUND(I132*H132,2)</f>
        <v>0</v>
      </c>
      <c r="K132" s="189" t="s">
        <v>200</v>
      </c>
      <c r="L132" s="40"/>
      <c r="M132" s="194" t="s">
        <v>1</v>
      </c>
      <c r="N132" s="195" t="s">
        <v>41</v>
      </c>
      <c r="O132" s="72"/>
      <c r="P132" s="196">
        <f>O132*H132</f>
        <v>0</v>
      </c>
      <c r="Q132" s="196">
        <v>3E-05</v>
      </c>
      <c r="R132" s="196">
        <f>Q132*H132</f>
        <v>0.00216</v>
      </c>
      <c r="S132" s="196">
        <v>0</v>
      </c>
      <c r="T132" s="197">
        <f>S132*H132</f>
        <v>0</v>
      </c>
      <c r="U132" s="35"/>
      <c r="V132" s="35"/>
      <c r="W132" s="35"/>
      <c r="X132" s="35"/>
      <c r="Y132" s="35"/>
      <c r="Z132" s="35"/>
      <c r="AA132" s="35"/>
      <c r="AB132" s="35"/>
      <c r="AC132" s="35"/>
      <c r="AD132" s="35"/>
      <c r="AE132" s="35"/>
      <c r="AR132" s="198" t="s">
        <v>136</v>
      </c>
      <c r="AT132" s="198" t="s">
        <v>121</v>
      </c>
      <c r="AU132" s="198" t="s">
        <v>85</v>
      </c>
      <c r="AY132" s="18" t="s">
        <v>118</v>
      </c>
      <c r="BE132" s="199">
        <f>IF(N132="základní",J132,0)</f>
        <v>0</v>
      </c>
      <c r="BF132" s="199">
        <f>IF(N132="snížená",J132,0)</f>
        <v>0</v>
      </c>
      <c r="BG132" s="199">
        <f>IF(N132="zákl. přenesená",J132,0)</f>
        <v>0</v>
      </c>
      <c r="BH132" s="199">
        <f>IF(N132="sníž. přenesená",J132,0)</f>
        <v>0</v>
      </c>
      <c r="BI132" s="199">
        <f>IF(N132="nulová",J132,0)</f>
        <v>0</v>
      </c>
      <c r="BJ132" s="18" t="s">
        <v>83</v>
      </c>
      <c r="BK132" s="199">
        <f>ROUND(I132*H132,2)</f>
        <v>0</v>
      </c>
      <c r="BL132" s="18" t="s">
        <v>136</v>
      </c>
      <c r="BM132" s="198" t="s">
        <v>201</v>
      </c>
    </row>
    <row r="133" spans="1:47" s="2" customFormat="1" ht="19.5">
      <c r="A133" s="35"/>
      <c r="B133" s="36"/>
      <c r="C133" s="37"/>
      <c r="D133" s="200" t="s">
        <v>128</v>
      </c>
      <c r="E133" s="37"/>
      <c r="F133" s="201" t="s">
        <v>202</v>
      </c>
      <c r="G133" s="37"/>
      <c r="H133" s="37"/>
      <c r="I133" s="202"/>
      <c r="J133" s="37"/>
      <c r="K133" s="37"/>
      <c r="L133" s="40"/>
      <c r="M133" s="203"/>
      <c r="N133" s="204"/>
      <c r="O133" s="72"/>
      <c r="P133" s="72"/>
      <c r="Q133" s="72"/>
      <c r="R133" s="72"/>
      <c r="S133" s="72"/>
      <c r="T133" s="73"/>
      <c r="U133" s="35"/>
      <c r="V133" s="35"/>
      <c r="W133" s="35"/>
      <c r="X133" s="35"/>
      <c r="Y133" s="35"/>
      <c r="Z133" s="35"/>
      <c r="AA133" s="35"/>
      <c r="AB133" s="35"/>
      <c r="AC133" s="35"/>
      <c r="AD133" s="35"/>
      <c r="AE133" s="35"/>
      <c r="AT133" s="18" t="s">
        <v>128</v>
      </c>
      <c r="AU133" s="18" t="s">
        <v>85</v>
      </c>
    </row>
    <row r="134" spans="1:47" s="2" customFormat="1" ht="214.5">
      <c r="A134" s="35"/>
      <c r="B134" s="36"/>
      <c r="C134" s="37"/>
      <c r="D134" s="200" t="s">
        <v>203</v>
      </c>
      <c r="E134" s="37"/>
      <c r="F134" s="205" t="s">
        <v>204</v>
      </c>
      <c r="G134" s="37"/>
      <c r="H134" s="37"/>
      <c r="I134" s="202"/>
      <c r="J134" s="37"/>
      <c r="K134" s="37"/>
      <c r="L134" s="40"/>
      <c r="M134" s="203"/>
      <c r="N134" s="204"/>
      <c r="O134" s="72"/>
      <c r="P134" s="72"/>
      <c r="Q134" s="72"/>
      <c r="R134" s="72"/>
      <c r="S134" s="72"/>
      <c r="T134" s="73"/>
      <c r="U134" s="35"/>
      <c r="V134" s="35"/>
      <c r="W134" s="35"/>
      <c r="X134" s="35"/>
      <c r="Y134" s="35"/>
      <c r="Z134" s="35"/>
      <c r="AA134" s="35"/>
      <c r="AB134" s="35"/>
      <c r="AC134" s="35"/>
      <c r="AD134" s="35"/>
      <c r="AE134" s="35"/>
      <c r="AT134" s="18" t="s">
        <v>203</v>
      </c>
      <c r="AU134" s="18" t="s">
        <v>85</v>
      </c>
    </row>
    <row r="135" spans="1:65" s="2" customFormat="1" ht="24">
      <c r="A135" s="35"/>
      <c r="B135" s="36"/>
      <c r="C135" s="187" t="s">
        <v>85</v>
      </c>
      <c r="D135" s="187" t="s">
        <v>121</v>
      </c>
      <c r="E135" s="188" t="s">
        <v>205</v>
      </c>
      <c r="F135" s="189" t="s">
        <v>206</v>
      </c>
      <c r="G135" s="190" t="s">
        <v>207</v>
      </c>
      <c r="H135" s="191">
        <v>30</v>
      </c>
      <c r="I135" s="192"/>
      <c r="J135" s="193">
        <f>ROUND(I135*H135,2)</f>
        <v>0</v>
      </c>
      <c r="K135" s="189" t="s">
        <v>200</v>
      </c>
      <c r="L135" s="40"/>
      <c r="M135" s="194" t="s">
        <v>1</v>
      </c>
      <c r="N135" s="195" t="s">
        <v>41</v>
      </c>
      <c r="O135" s="72"/>
      <c r="P135" s="196">
        <f>O135*H135</f>
        <v>0</v>
      </c>
      <c r="Q135" s="196">
        <v>0</v>
      </c>
      <c r="R135" s="196">
        <f>Q135*H135</f>
        <v>0</v>
      </c>
      <c r="S135" s="196">
        <v>0</v>
      </c>
      <c r="T135" s="197">
        <f>S135*H135</f>
        <v>0</v>
      </c>
      <c r="U135" s="35"/>
      <c r="V135" s="35"/>
      <c r="W135" s="35"/>
      <c r="X135" s="35"/>
      <c r="Y135" s="35"/>
      <c r="Z135" s="35"/>
      <c r="AA135" s="35"/>
      <c r="AB135" s="35"/>
      <c r="AC135" s="35"/>
      <c r="AD135" s="35"/>
      <c r="AE135" s="35"/>
      <c r="AR135" s="198" t="s">
        <v>136</v>
      </c>
      <c r="AT135" s="198" t="s">
        <v>121</v>
      </c>
      <c r="AU135" s="198" t="s">
        <v>85</v>
      </c>
      <c r="AY135" s="18" t="s">
        <v>118</v>
      </c>
      <c r="BE135" s="199">
        <f>IF(N135="základní",J135,0)</f>
        <v>0</v>
      </c>
      <c r="BF135" s="199">
        <f>IF(N135="snížená",J135,0)</f>
        <v>0</v>
      </c>
      <c r="BG135" s="199">
        <f>IF(N135="zákl. přenesená",J135,0)</f>
        <v>0</v>
      </c>
      <c r="BH135" s="199">
        <f>IF(N135="sníž. přenesená",J135,0)</f>
        <v>0</v>
      </c>
      <c r="BI135" s="199">
        <f>IF(N135="nulová",J135,0)</f>
        <v>0</v>
      </c>
      <c r="BJ135" s="18" t="s">
        <v>83</v>
      </c>
      <c r="BK135" s="199">
        <f>ROUND(I135*H135,2)</f>
        <v>0</v>
      </c>
      <c r="BL135" s="18" t="s">
        <v>136</v>
      </c>
      <c r="BM135" s="198" t="s">
        <v>208</v>
      </c>
    </row>
    <row r="136" spans="1:47" s="2" customFormat="1" ht="19.5">
      <c r="A136" s="35"/>
      <c r="B136" s="36"/>
      <c r="C136" s="37"/>
      <c r="D136" s="200" t="s">
        <v>128</v>
      </c>
      <c r="E136" s="37"/>
      <c r="F136" s="201" t="s">
        <v>209</v>
      </c>
      <c r="G136" s="37"/>
      <c r="H136" s="37"/>
      <c r="I136" s="202"/>
      <c r="J136" s="37"/>
      <c r="K136" s="37"/>
      <c r="L136" s="40"/>
      <c r="M136" s="203"/>
      <c r="N136" s="204"/>
      <c r="O136" s="72"/>
      <c r="P136" s="72"/>
      <c r="Q136" s="72"/>
      <c r="R136" s="72"/>
      <c r="S136" s="72"/>
      <c r="T136" s="73"/>
      <c r="U136" s="35"/>
      <c r="V136" s="35"/>
      <c r="W136" s="35"/>
      <c r="X136" s="35"/>
      <c r="Y136" s="35"/>
      <c r="Z136" s="35"/>
      <c r="AA136" s="35"/>
      <c r="AB136" s="35"/>
      <c r="AC136" s="35"/>
      <c r="AD136" s="35"/>
      <c r="AE136" s="35"/>
      <c r="AT136" s="18" t="s">
        <v>128</v>
      </c>
      <c r="AU136" s="18" t="s">
        <v>85</v>
      </c>
    </row>
    <row r="137" spans="1:47" s="2" customFormat="1" ht="156">
      <c r="A137" s="35"/>
      <c r="B137" s="36"/>
      <c r="C137" s="37"/>
      <c r="D137" s="200" t="s">
        <v>203</v>
      </c>
      <c r="E137" s="37"/>
      <c r="F137" s="205" t="s">
        <v>210</v>
      </c>
      <c r="G137" s="37"/>
      <c r="H137" s="37"/>
      <c r="I137" s="202"/>
      <c r="J137" s="37"/>
      <c r="K137" s="37"/>
      <c r="L137" s="40"/>
      <c r="M137" s="203"/>
      <c r="N137" s="204"/>
      <c r="O137" s="72"/>
      <c r="P137" s="72"/>
      <c r="Q137" s="72"/>
      <c r="R137" s="72"/>
      <c r="S137" s="72"/>
      <c r="T137" s="73"/>
      <c r="U137" s="35"/>
      <c r="V137" s="35"/>
      <c r="W137" s="35"/>
      <c r="X137" s="35"/>
      <c r="Y137" s="35"/>
      <c r="Z137" s="35"/>
      <c r="AA137" s="35"/>
      <c r="AB137" s="35"/>
      <c r="AC137" s="35"/>
      <c r="AD137" s="35"/>
      <c r="AE137" s="35"/>
      <c r="AT137" s="18" t="s">
        <v>203</v>
      </c>
      <c r="AU137" s="18" t="s">
        <v>85</v>
      </c>
    </row>
    <row r="138" spans="1:65" s="2" customFormat="1" ht="24">
      <c r="A138" s="35"/>
      <c r="B138" s="36"/>
      <c r="C138" s="187" t="s">
        <v>132</v>
      </c>
      <c r="D138" s="187" t="s">
        <v>121</v>
      </c>
      <c r="E138" s="188" t="s">
        <v>211</v>
      </c>
      <c r="F138" s="189" t="s">
        <v>212</v>
      </c>
      <c r="G138" s="190" t="s">
        <v>213</v>
      </c>
      <c r="H138" s="191">
        <v>2</v>
      </c>
      <c r="I138" s="192"/>
      <c r="J138" s="193">
        <f>ROUND(I138*H138,2)</f>
        <v>0</v>
      </c>
      <c r="K138" s="189" t="s">
        <v>200</v>
      </c>
      <c r="L138" s="40"/>
      <c r="M138" s="194" t="s">
        <v>1</v>
      </c>
      <c r="N138" s="195" t="s">
        <v>41</v>
      </c>
      <c r="O138" s="72"/>
      <c r="P138" s="196">
        <f>O138*H138</f>
        <v>0</v>
      </c>
      <c r="Q138" s="196">
        <v>0.01269</v>
      </c>
      <c r="R138" s="196">
        <f>Q138*H138</f>
        <v>0.02538</v>
      </c>
      <c r="S138" s="196">
        <v>0</v>
      </c>
      <c r="T138" s="197">
        <f>S138*H138</f>
        <v>0</v>
      </c>
      <c r="U138" s="35"/>
      <c r="V138" s="35"/>
      <c r="W138" s="35"/>
      <c r="X138" s="35"/>
      <c r="Y138" s="35"/>
      <c r="Z138" s="35"/>
      <c r="AA138" s="35"/>
      <c r="AB138" s="35"/>
      <c r="AC138" s="35"/>
      <c r="AD138" s="35"/>
      <c r="AE138" s="35"/>
      <c r="AR138" s="198" t="s">
        <v>136</v>
      </c>
      <c r="AT138" s="198" t="s">
        <v>121</v>
      </c>
      <c r="AU138" s="198" t="s">
        <v>85</v>
      </c>
      <c r="AY138" s="18" t="s">
        <v>118</v>
      </c>
      <c r="BE138" s="199">
        <f>IF(N138="základní",J138,0)</f>
        <v>0</v>
      </c>
      <c r="BF138" s="199">
        <f>IF(N138="snížená",J138,0)</f>
        <v>0</v>
      </c>
      <c r="BG138" s="199">
        <f>IF(N138="zákl. přenesená",J138,0)</f>
        <v>0</v>
      </c>
      <c r="BH138" s="199">
        <f>IF(N138="sníž. přenesená",J138,0)</f>
        <v>0</v>
      </c>
      <c r="BI138" s="199">
        <f>IF(N138="nulová",J138,0)</f>
        <v>0</v>
      </c>
      <c r="BJ138" s="18" t="s">
        <v>83</v>
      </c>
      <c r="BK138" s="199">
        <f>ROUND(I138*H138,2)</f>
        <v>0</v>
      </c>
      <c r="BL138" s="18" t="s">
        <v>136</v>
      </c>
      <c r="BM138" s="198" t="s">
        <v>214</v>
      </c>
    </row>
    <row r="139" spans="1:47" s="2" customFormat="1" ht="58.5">
      <c r="A139" s="35"/>
      <c r="B139" s="36"/>
      <c r="C139" s="37"/>
      <c r="D139" s="200" t="s">
        <v>128</v>
      </c>
      <c r="E139" s="37"/>
      <c r="F139" s="201" t="s">
        <v>215</v>
      </c>
      <c r="G139" s="37"/>
      <c r="H139" s="37"/>
      <c r="I139" s="202"/>
      <c r="J139" s="37"/>
      <c r="K139" s="37"/>
      <c r="L139" s="40"/>
      <c r="M139" s="203"/>
      <c r="N139" s="204"/>
      <c r="O139" s="72"/>
      <c r="P139" s="72"/>
      <c r="Q139" s="72"/>
      <c r="R139" s="72"/>
      <c r="S139" s="72"/>
      <c r="T139" s="73"/>
      <c r="U139" s="35"/>
      <c r="V139" s="35"/>
      <c r="W139" s="35"/>
      <c r="X139" s="35"/>
      <c r="Y139" s="35"/>
      <c r="Z139" s="35"/>
      <c r="AA139" s="35"/>
      <c r="AB139" s="35"/>
      <c r="AC139" s="35"/>
      <c r="AD139" s="35"/>
      <c r="AE139" s="35"/>
      <c r="AT139" s="18" t="s">
        <v>128</v>
      </c>
      <c r="AU139" s="18" t="s">
        <v>85</v>
      </c>
    </row>
    <row r="140" spans="1:47" s="2" customFormat="1" ht="68.25">
      <c r="A140" s="35"/>
      <c r="B140" s="36"/>
      <c r="C140" s="37"/>
      <c r="D140" s="200" t="s">
        <v>203</v>
      </c>
      <c r="E140" s="37"/>
      <c r="F140" s="205" t="s">
        <v>216</v>
      </c>
      <c r="G140" s="37"/>
      <c r="H140" s="37"/>
      <c r="I140" s="202"/>
      <c r="J140" s="37"/>
      <c r="K140" s="37"/>
      <c r="L140" s="40"/>
      <c r="M140" s="203"/>
      <c r="N140" s="204"/>
      <c r="O140" s="72"/>
      <c r="P140" s="72"/>
      <c r="Q140" s="72"/>
      <c r="R140" s="72"/>
      <c r="S140" s="72"/>
      <c r="T140" s="73"/>
      <c r="U140" s="35"/>
      <c r="V140" s="35"/>
      <c r="W140" s="35"/>
      <c r="X140" s="35"/>
      <c r="Y140" s="35"/>
      <c r="Z140" s="35"/>
      <c r="AA140" s="35"/>
      <c r="AB140" s="35"/>
      <c r="AC140" s="35"/>
      <c r="AD140" s="35"/>
      <c r="AE140" s="35"/>
      <c r="AT140" s="18" t="s">
        <v>203</v>
      </c>
      <c r="AU140" s="18" t="s">
        <v>85</v>
      </c>
    </row>
    <row r="141" spans="1:65" s="2" customFormat="1" ht="24">
      <c r="A141" s="35"/>
      <c r="B141" s="36"/>
      <c r="C141" s="187" t="s">
        <v>136</v>
      </c>
      <c r="D141" s="187" t="s">
        <v>121</v>
      </c>
      <c r="E141" s="188" t="s">
        <v>217</v>
      </c>
      <c r="F141" s="189" t="s">
        <v>218</v>
      </c>
      <c r="G141" s="190" t="s">
        <v>213</v>
      </c>
      <c r="H141" s="191">
        <v>5</v>
      </c>
      <c r="I141" s="192"/>
      <c r="J141" s="193">
        <f>ROUND(I141*H141,2)</f>
        <v>0</v>
      </c>
      <c r="K141" s="189" t="s">
        <v>200</v>
      </c>
      <c r="L141" s="40"/>
      <c r="M141" s="194" t="s">
        <v>1</v>
      </c>
      <c r="N141" s="195" t="s">
        <v>41</v>
      </c>
      <c r="O141" s="72"/>
      <c r="P141" s="196">
        <f>O141*H141</f>
        <v>0</v>
      </c>
      <c r="Q141" s="196">
        <v>0.0369</v>
      </c>
      <c r="R141" s="196">
        <f>Q141*H141</f>
        <v>0.1845</v>
      </c>
      <c r="S141" s="196">
        <v>0</v>
      </c>
      <c r="T141" s="197">
        <f>S141*H141</f>
        <v>0</v>
      </c>
      <c r="U141" s="35"/>
      <c r="V141" s="35"/>
      <c r="W141" s="35"/>
      <c r="X141" s="35"/>
      <c r="Y141" s="35"/>
      <c r="Z141" s="35"/>
      <c r="AA141" s="35"/>
      <c r="AB141" s="35"/>
      <c r="AC141" s="35"/>
      <c r="AD141" s="35"/>
      <c r="AE141" s="35"/>
      <c r="AR141" s="198" t="s">
        <v>136</v>
      </c>
      <c r="AT141" s="198" t="s">
        <v>121</v>
      </c>
      <c r="AU141" s="198" t="s">
        <v>85</v>
      </c>
      <c r="AY141" s="18" t="s">
        <v>118</v>
      </c>
      <c r="BE141" s="199">
        <f>IF(N141="základní",J141,0)</f>
        <v>0</v>
      </c>
      <c r="BF141" s="199">
        <f>IF(N141="snížená",J141,0)</f>
        <v>0</v>
      </c>
      <c r="BG141" s="199">
        <f>IF(N141="zákl. přenesená",J141,0)</f>
        <v>0</v>
      </c>
      <c r="BH141" s="199">
        <f>IF(N141="sníž. přenesená",J141,0)</f>
        <v>0</v>
      </c>
      <c r="BI141" s="199">
        <f>IF(N141="nulová",J141,0)</f>
        <v>0</v>
      </c>
      <c r="BJ141" s="18" t="s">
        <v>83</v>
      </c>
      <c r="BK141" s="199">
        <f>ROUND(I141*H141,2)</f>
        <v>0</v>
      </c>
      <c r="BL141" s="18" t="s">
        <v>136</v>
      </c>
      <c r="BM141" s="198" t="s">
        <v>219</v>
      </c>
    </row>
    <row r="142" spans="1:47" s="2" customFormat="1" ht="48.75">
      <c r="A142" s="35"/>
      <c r="B142" s="36"/>
      <c r="C142" s="37"/>
      <c r="D142" s="200" t="s">
        <v>128</v>
      </c>
      <c r="E142" s="37"/>
      <c r="F142" s="201" t="s">
        <v>220</v>
      </c>
      <c r="G142" s="37"/>
      <c r="H142" s="37"/>
      <c r="I142" s="202"/>
      <c r="J142" s="37"/>
      <c r="K142" s="37"/>
      <c r="L142" s="40"/>
      <c r="M142" s="203"/>
      <c r="N142" s="204"/>
      <c r="O142" s="72"/>
      <c r="P142" s="72"/>
      <c r="Q142" s="72"/>
      <c r="R142" s="72"/>
      <c r="S142" s="72"/>
      <c r="T142" s="73"/>
      <c r="U142" s="35"/>
      <c r="V142" s="35"/>
      <c r="W142" s="35"/>
      <c r="X142" s="35"/>
      <c r="Y142" s="35"/>
      <c r="Z142" s="35"/>
      <c r="AA142" s="35"/>
      <c r="AB142" s="35"/>
      <c r="AC142" s="35"/>
      <c r="AD142" s="35"/>
      <c r="AE142" s="35"/>
      <c r="AT142" s="18" t="s">
        <v>128</v>
      </c>
      <c r="AU142" s="18" t="s">
        <v>85</v>
      </c>
    </row>
    <row r="143" spans="1:47" s="2" customFormat="1" ht="68.25">
      <c r="A143" s="35"/>
      <c r="B143" s="36"/>
      <c r="C143" s="37"/>
      <c r="D143" s="200" t="s">
        <v>203</v>
      </c>
      <c r="E143" s="37"/>
      <c r="F143" s="205" t="s">
        <v>216</v>
      </c>
      <c r="G143" s="37"/>
      <c r="H143" s="37"/>
      <c r="I143" s="202"/>
      <c r="J143" s="37"/>
      <c r="K143" s="37"/>
      <c r="L143" s="40"/>
      <c r="M143" s="203"/>
      <c r="N143" s="204"/>
      <c r="O143" s="72"/>
      <c r="P143" s="72"/>
      <c r="Q143" s="72"/>
      <c r="R143" s="72"/>
      <c r="S143" s="72"/>
      <c r="T143" s="73"/>
      <c r="U143" s="35"/>
      <c r="V143" s="35"/>
      <c r="W143" s="35"/>
      <c r="X143" s="35"/>
      <c r="Y143" s="35"/>
      <c r="Z143" s="35"/>
      <c r="AA143" s="35"/>
      <c r="AB143" s="35"/>
      <c r="AC143" s="35"/>
      <c r="AD143" s="35"/>
      <c r="AE143" s="35"/>
      <c r="AT143" s="18" t="s">
        <v>203</v>
      </c>
      <c r="AU143" s="18" t="s">
        <v>85</v>
      </c>
    </row>
    <row r="144" spans="1:65" s="2" customFormat="1" ht="24">
      <c r="A144" s="35"/>
      <c r="B144" s="36"/>
      <c r="C144" s="187" t="s">
        <v>117</v>
      </c>
      <c r="D144" s="187" t="s">
        <v>121</v>
      </c>
      <c r="E144" s="188" t="s">
        <v>221</v>
      </c>
      <c r="F144" s="189" t="s">
        <v>222</v>
      </c>
      <c r="G144" s="190" t="s">
        <v>223</v>
      </c>
      <c r="H144" s="191">
        <v>20</v>
      </c>
      <c r="I144" s="192"/>
      <c r="J144" s="193">
        <f>ROUND(I144*H144,2)</f>
        <v>0</v>
      </c>
      <c r="K144" s="189" t="s">
        <v>200</v>
      </c>
      <c r="L144" s="40"/>
      <c r="M144" s="194" t="s">
        <v>1</v>
      </c>
      <c r="N144" s="195" t="s">
        <v>41</v>
      </c>
      <c r="O144" s="72"/>
      <c r="P144" s="196">
        <f>O144*H144</f>
        <v>0</v>
      </c>
      <c r="Q144" s="196">
        <v>0</v>
      </c>
      <c r="R144" s="196">
        <f>Q144*H144</f>
        <v>0</v>
      </c>
      <c r="S144" s="196">
        <v>0</v>
      </c>
      <c r="T144" s="197">
        <f>S144*H144</f>
        <v>0</v>
      </c>
      <c r="U144" s="35"/>
      <c r="V144" s="35"/>
      <c r="W144" s="35"/>
      <c r="X144" s="35"/>
      <c r="Y144" s="35"/>
      <c r="Z144" s="35"/>
      <c r="AA144" s="35"/>
      <c r="AB144" s="35"/>
      <c r="AC144" s="35"/>
      <c r="AD144" s="35"/>
      <c r="AE144" s="35"/>
      <c r="AR144" s="198" t="s">
        <v>136</v>
      </c>
      <c r="AT144" s="198" t="s">
        <v>121</v>
      </c>
      <c r="AU144" s="198" t="s">
        <v>85</v>
      </c>
      <c r="AY144" s="18" t="s">
        <v>118</v>
      </c>
      <c r="BE144" s="199">
        <f>IF(N144="základní",J144,0)</f>
        <v>0</v>
      </c>
      <c r="BF144" s="199">
        <f>IF(N144="snížená",J144,0)</f>
        <v>0</v>
      </c>
      <c r="BG144" s="199">
        <f>IF(N144="zákl. přenesená",J144,0)</f>
        <v>0</v>
      </c>
      <c r="BH144" s="199">
        <f>IF(N144="sníž. přenesená",J144,0)</f>
        <v>0</v>
      </c>
      <c r="BI144" s="199">
        <f>IF(N144="nulová",J144,0)</f>
        <v>0</v>
      </c>
      <c r="BJ144" s="18" t="s">
        <v>83</v>
      </c>
      <c r="BK144" s="199">
        <f>ROUND(I144*H144,2)</f>
        <v>0</v>
      </c>
      <c r="BL144" s="18" t="s">
        <v>136</v>
      </c>
      <c r="BM144" s="198" t="s">
        <v>224</v>
      </c>
    </row>
    <row r="145" spans="1:47" s="2" customFormat="1" ht="19.5">
      <c r="A145" s="35"/>
      <c r="B145" s="36"/>
      <c r="C145" s="37"/>
      <c r="D145" s="200" t="s">
        <v>128</v>
      </c>
      <c r="E145" s="37"/>
      <c r="F145" s="201" t="s">
        <v>225</v>
      </c>
      <c r="G145" s="37"/>
      <c r="H145" s="37"/>
      <c r="I145" s="202"/>
      <c r="J145" s="37"/>
      <c r="K145" s="37"/>
      <c r="L145" s="40"/>
      <c r="M145" s="203"/>
      <c r="N145" s="204"/>
      <c r="O145" s="72"/>
      <c r="P145" s="72"/>
      <c r="Q145" s="72"/>
      <c r="R145" s="72"/>
      <c r="S145" s="72"/>
      <c r="T145" s="73"/>
      <c r="U145" s="35"/>
      <c r="V145" s="35"/>
      <c r="W145" s="35"/>
      <c r="X145" s="35"/>
      <c r="Y145" s="35"/>
      <c r="Z145" s="35"/>
      <c r="AA145" s="35"/>
      <c r="AB145" s="35"/>
      <c r="AC145" s="35"/>
      <c r="AD145" s="35"/>
      <c r="AE145" s="35"/>
      <c r="AT145" s="18" t="s">
        <v>128</v>
      </c>
      <c r="AU145" s="18" t="s">
        <v>85</v>
      </c>
    </row>
    <row r="146" spans="1:47" s="2" customFormat="1" ht="331.5">
      <c r="A146" s="35"/>
      <c r="B146" s="36"/>
      <c r="C146" s="37"/>
      <c r="D146" s="200" t="s">
        <v>203</v>
      </c>
      <c r="E146" s="37"/>
      <c r="F146" s="205" t="s">
        <v>226</v>
      </c>
      <c r="G146" s="37"/>
      <c r="H146" s="37"/>
      <c r="I146" s="202"/>
      <c r="J146" s="37"/>
      <c r="K146" s="37"/>
      <c r="L146" s="40"/>
      <c r="M146" s="203"/>
      <c r="N146" s="204"/>
      <c r="O146" s="72"/>
      <c r="P146" s="72"/>
      <c r="Q146" s="72"/>
      <c r="R146" s="72"/>
      <c r="S146" s="72"/>
      <c r="T146" s="73"/>
      <c r="U146" s="35"/>
      <c r="V146" s="35"/>
      <c r="W146" s="35"/>
      <c r="X146" s="35"/>
      <c r="Y146" s="35"/>
      <c r="Z146" s="35"/>
      <c r="AA146" s="35"/>
      <c r="AB146" s="35"/>
      <c r="AC146" s="35"/>
      <c r="AD146" s="35"/>
      <c r="AE146" s="35"/>
      <c r="AT146" s="18" t="s">
        <v>203</v>
      </c>
      <c r="AU146" s="18" t="s">
        <v>85</v>
      </c>
    </row>
    <row r="147" spans="1:65" s="2" customFormat="1" ht="24">
      <c r="A147" s="35"/>
      <c r="B147" s="36"/>
      <c r="C147" s="187" t="s">
        <v>143</v>
      </c>
      <c r="D147" s="187" t="s">
        <v>121</v>
      </c>
      <c r="E147" s="188" t="s">
        <v>227</v>
      </c>
      <c r="F147" s="189" t="s">
        <v>228</v>
      </c>
      <c r="G147" s="190" t="s">
        <v>223</v>
      </c>
      <c r="H147" s="191">
        <v>136.019</v>
      </c>
      <c r="I147" s="192"/>
      <c r="J147" s="193">
        <f>ROUND(I147*H147,2)</f>
        <v>0</v>
      </c>
      <c r="K147" s="189" t="s">
        <v>200</v>
      </c>
      <c r="L147" s="40"/>
      <c r="M147" s="194" t="s">
        <v>1</v>
      </c>
      <c r="N147" s="195" t="s">
        <v>41</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136</v>
      </c>
      <c r="AT147" s="198" t="s">
        <v>121</v>
      </c>
      <c r="AU147" s="198" t="s">
        <v>85</v>
      </c>
      <c r="AY147" s="18" t="s">
        <v>118</v>
      </c>
      <c r="BE147" s="199">
        <f>IF(N147="základní",J147,0)</f>
        <v>0</v>
      </c>
      <c r="BF147" s="199">
        <f>IF(N147="snížená",J147,0)</f>
        <v>0</v>
      </c>
      <c r="BG147" s="199">
        <f>IF(N147="zákl. přenesená",J147,0)</f>
        <v>0</v>
      </c>
      <c r="BH147" s="199">
        <f>IF(N147="sníž. přenesená",J147,0)</f>
        <v>0</v>
      </c>
      <c r="BI147" s="199">
        <f>IF(N147="nulová",J147,0)</f>
        <v>0</v>
      </c>
      <c r="BJ147" s="18" t="s">
        <v>83</v>
      </c>
      <c r="BK147" s="199">
        <f>ROUND(I147*H147,2)</f>
        <v>0</v>
      </c>
      <c r="BL147" s="18" t="s">
        <v>136</v>
      </c>
      <c r="BM147" s="198" t="s">
        <v>229</v>
      </c>
    </row>
    <row r="148" spans="1:47" s="2" customFormat="1" ht="29.25">
      <c r="A148" s="35"/>
      <c r="B148" s="36"/>
      <c r="C148" s="37"/>
      <c r="D148" s="200" t="s">
        <v>128</v>
      </c>
      <c r="E148" s="37"/>
      <c r="F148" s="201" t="s">
        <v>230</v>
      </c>
      <c r="G148" s="37"/>
      <c r="H148" s="37"/>
      <c r="I148" s="202"/>
      <c r="J148" s="37"/>
      <c r="K148" s="37"/>
      <c r="L148" s="40"/>
      <c r="M148" s="203"/>
      <c r="N148" s="204"/>
      <c r="O148" s="72"/>
      <c r="P148" s="72"/>
      <c r="Q148" s="72"/>
      <c r="R148" s="72"/>
      <c r="S148" s="72"/>
      <c r="T148" s="73"/>
      <c r="U148" s="35"/>
      <c r="V148" s="35"/>
      <c r="W148" s="35"/>
      <c r="X148" s="35"/>
      <c r="Y148" s="35"/>
      <c r="Z148" s="35"/>
      <c r="AA148" s="35"/>
      <c r="AB148" s="35"/>
      <c r="AC148" s="35"/>
      <c r="AD148" s="35"/>
      <c r="AE148" s="35"/>
      <c r="AT148" s="18" t="s">
        <v>128</v>
      </c>
      <c r="AU148" s="18" t="s">
        <v>85</v>
      </c>
    </row>
    <row r="149" spans="1:47" s="2" customFormat="1" ht="48.75">
      <c r="A149" s="35"/>
      <c r="B149" s="36"/>
      <c r="C149" s="37"/>
      <c r="D149" s="200" t="s">
        <v>203</v>
      </c>
      <c r="E149" s="37"/>
      <c r="F149" s="205" t="s">
        <v>231</v>
      </c>
      <c r="G149" s="37"/>
      <c r="H149" s="37"/>
      <c r="I149" s="202"/>
      <c r="J149" s="37"/>
      <c r="K149" s="37"/>
      <c r="L149" s="40"/>
      <c r="M149" s="203"/>
      <c r="N149" s="204"/>
      <c r="O149" s="72"/>
      <c r="P149" s="72"/>
      <c r="Q149" s="72"/>
      <c r="R149" s="72"/>
      <c r="S149" s="72"/>
      <c r="T149" s="73"/>
      <c r="U149" s="35"/>
      <c r="V149" s="35"/>
      <c r="W149" s="35"/>
      <c r="X149" s="35"/>
      <c r="Y149" s="35"/>
      <c r="Z149" s="35"/>
      <c r="AA149" s="35"/>
      <c r="AB149" s="35"/>
      <c r="AC149" s="35"/>
      <c r="AD149" s="35"/>
      <c r="AE149" s="35"/>
      <c r="AT149" s="18" t="s">
        <v>203</v>
      </c>
      <c r="AU149" s="18" t="s">
        <v>85</v>
      </c>
    </row>
    <row r="150" spans="2:51" s="13" customFormat="1" ht="11.25">
      <c r="B150" s="210"/>
      <c r="C150" s="211"/>
      <c r="D150" s="200" t="s">
        <v>232</v>
      </c>
      <c r="E150" s="212" t="s">
        <v>1</v>
      </c>
      <c r="F150" s="213" t="s">
        <v>233</v>
      </c>
      <c r="G150" s="211"/>
      <c r="H150" s="212" t="s">
        <v>1</v>
      </c>
      <c r="I150" s="214"/>
      <c r="J150" s="211"/>
      <c r="K150" s="211"/>
      <c r="L150" s="215"/>
      <c r="M150" s="216"/>
      <c r="N150" s="217"/>
      <c r="O150" s="217"/>
      <c r="P150" s="217"/>
      <c r="Q150" s="217"/>
      <c r="R150" s="217"/>
      <c r="S150" s="217"/>
      <c r="T150" s="218"/>
      <c r="AT150" s="219" t="s">
        <v>232</v>
      </c>
      <c r="AU150" s="219" t="s">
        <v>85</v>
      </c>
      <c r="AV150" s="13" t="s">
        <v>83</v>
      </c>
      <c r="AW150" s="13" t="s">
        <v>32</v>
      </c>
      <c r="AX150" s="13" t="s">
        <v>76</v>
      </c>
      <c r="AY150" s="219" t="s">
        <v>118</v>
      </c>
    </row>
    <row r="151" spans="2:51" s="14" customFormat="1" ht="11.25">
      <c r="B151" s="220"/>
      <c r="C151" s="221"/>
      <c r="D151" s="200" t="s">
        <v>232</v>
      </c>
      <c r="E151" s="222" t="s">
        <v>1</v>
      </c>
      <c r="F151" s="223" t="s">
        <v>234</v>
      </c>
      <c r="G151" s="221"/>
      <c r="H151" s="224">
        <v>65.772</v>
      </c>
      <c r="I151" s="225"/>
      <c r="J151" s="221"/>
      <c r="K151" s="221"/>
      <c r="L151" s="226"/>
      <c r="M151" s="227"/>
      <c r="N151" s="228"/>
      <c r="O151" s="228"/>
      <c r="P151" s="228"/>
      <c r="Q151" s="228"/>
      <c r="R151" s="228"/>
      <c r="S151" s="228"/>
      <c r="T151" s="229"/>
      <c r="AT151" s="230" t="s">
        <v>232</v>
      </c>
      <c r="AU151" s="230" t="s">
        <v>85</v>
      </c>
      <c r="AV151" s="14" t="s">
        <v>85</v>
      </c>
      <c r="AW151" s="14" t="s">
        <v>32</v>
      </c>
      <c r="AX151" s="14" t="s">
        <v>76</v>
      </c>
      <c r="AY151" s="230" t="s">
        <v>118</v>
      </c>
    </row>
    <row r="152" spans="2:51" s="14" customFormat="1" ht="11.25">
      <c r="B152" s="220"/>
      <c r="C152" s="221"/>
      <c r="D152" s="200" t="s">
        <v>232</v>
      </c>
      <c r="E152" s="222" t="s">
        <v>1</v>
      </c>
      <c r="F152" s="223" t="s">
        <v>235</v>
      </c>
      <c r="G152" s="221"/>
      <c r="H152" s="224">
        <v>70.247</v>
      </c>
      <c r="I152" s="225"/>
      <c r="J152" s="221"/>
      <c r="K152" s="221"/>
      <c r="L152" s="226"/>
      <c r="M152" s="227"/>
      <c r="N152" s="228"/>
      <c r="O152" s="228"/>
      <c r="P152" s="228"/>
      <c r="Q152" s="228"/>
      <c r="R152" s="228"/>
      <c r="S152" s="228"/>
      <c r="T152" s="229"/>
      <c r="AT152" s="230" t="s">
        <v>232</v>
      </c>
      <c r="AU152" s="230" t="s">
        <v>85</v>
      </c>
      <c r="AV152" s="14" t="s">
        <v>85</v>
      </c>
      <c r="AW152" s="14" t="s">
        <v>32</v>
      </c>
      <c r="AX152" s="14" t="s">
        <v>76</v>
      </c>
      <c r="AY152" s="230" t="s">
        <v>118</v>
      </c>
    </row>
    <row r="153" spans="2:51" s="15" customFormat="1" ht="11.25">
      <c r="B153" s="231"/>
      <c r="C153" s="232"/>
      <c r="D153" s="200" t="s">
        <v>232</v>
      </c>
      <c r="E153" s="233" t="s">
        <v>1</v>
      </c>
      <c r="F153" s="234" t="s">
        <v>236</v>
      </c>
      <c r="G153" s="232"/>
      <c r="H153" s="235">
        <v>136.019</v>
      </c>
      <c r="I153" s="236"/>
      <c r="J153" s="232"/>
      <c r="K153" s="232"/>
      <c r="L153" s="237"/>
      <c r="M153" s="238"/>
      <c r="N153" s="239"/>
      <c r="O153" s="239"/>
      <c r="P153" s="239"/>
      <c r="Q153" s="239"/>
      <c r="R153" s="239"/>
      <c r="S153" s="239"/>
      <c r="T153" s="240"/>
      <c r="AT153" s="241" t="s">
        <v>232</v>
      </c>
      <c r="AU153" s="241" t="s">
        <v>85</v>
      </c>
      <c r="AV153" s="15" t="s">
        <v>136</v>
      </c>
      <c r="AW153" s="15" t="s">
        <v>32</v>
      </c>
      <c r="AX153" s="15" t="s">
        <v>83</v>
      </c>
      <c r="AY153" s="241" t="s">
        <v>118</v>
      </c>
    </row>
    <row r="154" spans="1:65" s="2" customFormat="1" ht="24">
      <c r="A154" s="35"/>
      <c r="B154" s="36"/>
      <c r="C154" s="187" t="s">
        <v>149</v>
      </c>
      <c r="D154" s="187" t="s">
        <v>121</v>
      </c>
      <c r="E154" s="188" t="s">
        <v>237</v>
      </c>
      <c r="F154" s="189" t="s">
        <v>238</v>
      </c>
      <c r="G154" s="190" t="s">
        <v>223</v>
      </c>
      <c r="H154" s="191">
        <v>27</v>
      </c>
      <c r="I154" s="192"/>
      <c r="J154" s="193">
        <f>ROUND(I154*H154,2)</f>
        <v>0</v>
      </c>
      <c r="K154" s="189" t="s">
        <v>200</v>
      </c>
      <c r="L154" s="40"/>
      <c r="M154" s="194" t="s">
        <v>1</v>
      </c>
      <c r="N154" s="195" t="s">
        <v>41</v>
      </c>
      <c r="O154" s="72"/>
      <c r="P154" s="196">
        <f>O154*H154</f>
        <v>0</v>
      </c>
      <c r="Q154" s="196">
        <v>0</v>
      </c>
      <c r="R154" s="196">
        <f>Q154*H154</f>
        <v>0</v>
      </c>
      <c r="S154" s="196">
        <v>0</v>
      </c>
      <c r="T154" s="197">
        <f>S154*H154</f>
        <v>0</v>
      </c>
      <c r="U154" s="35"/>
      <c r="V154" s="35"/>
      <c r="W154" s="35"/>
      <c r="X154" s="35"/>
      <c r="Y154" s="35"/>
      <c r="Z154" s="35"/>
      <c r="AA154" s="35"/>
      <c r="AB154" s="35"/>
      <c r="AC154" s="35"/>
      <c r="AD154" s="35"/>
      <c r="AE154" s="35"/>
      <c r="AR154" s="198" t="s">
        <v>136</v>
      </c>
      <c r="AT154" s="198" t="s">
        <v>121</v>
      </c>
      <c r="AU154" s="198" t="s">
        <v>85</v>
      </c>
      <c r="AY154" s="18" t="s">
        <v>118</v>
      </c>
      <c r="BE154" s="199">
        <f>IF(N154="základní",J154,0)</f>
        <v>0</v>
      </c>
      <c r="BF154" s="199">
        <f>IF(N154="snížená",J154,0)</f>
        <v>0</v>
      </c>
      <c r="BG154" s="199">
        <f>IF(N154="zákl. přenesená",J154,0)</f>
        <v>0</v>
      </c>
      <c r="BH154" s="199">
        <f>IF(N154="sníž. přenesená",J154,0)</f>
        <v>0</v>
      </c>
      <c r="BI154" s="199">
        <f>IF(N154="nulová",J154,0)</f>
        <v>0</v>
      </c>
      <c r="BJ154" s="18" t="s">
        <v>83</v>
      </c>
      <c r="BK154" s="199">
        <f>ROUND(I154*H154,2)</f>
        <v>0</v>
      </c>
      <c r="BL154" s="18" t="s">
        <v>136</v>
      </c>
      <c r="BM154" s="198" t="s">
        <v>239</v>
      </c>
    </row>
    <row r="155" spans="1:47" s="2" customFormat="1" ht="29.25">
      <c r="A155" s="35"/>
      <c r="B155" s="36"/>
      <c r="C155" s="37"/>
      <c r="D155" s="200" t="s">
        <v>128</v>
      </c>
      <c r="E155" s="37"/>
      <c r="F155" s="201" t="s">
        <v>240</v>
      </c>
      <c r="G155" s="37"/>
      <c r="H155" s="37"/>
      <c r="I155" s="202"/>
      <c r="J155" s="37"/>
      <c r="K155" s="37"/>
      <c r="L155" s="40"/>
      <c r="M155" s="203"/>
      <c r="N155" s="204"/>
      <c r="O155" s="72"/>
      <c r="P155" s="72"/>
      <c r="Q155" s="72"/>
      <c r="R155" s="72"/>
      <c r="S155" s="72"/>
      <c r="T155" s="73"/>
      <c r="U155" s="35"/>
      <c r="V155" s="35"/>
      <c r="W155" s="35"/>
      <c r="X155" s="35"/>
      <c r="Y155" s="35"/>
      <c r="Z155" s="35"/>
      <c r="AA155" s="35"/>
      <c r="AB155" s="35"/>
      <c r="AC155" s="35"/>
      <c r="AD155" s="35"/>
      <c r="AE155" s="35"/>
      <c r="AT155" s="18" t="s">
        <v>128</v>
      </c>
      <c r="AU155" s="18" t="s">
        <v>85</v>
      </c>
    </row>
    <row r="156" spans="1:47" s="2" customFormat="1" ht="68.25">
      <c r="A156" s="35"/>
      <c r="B156" s="36"/>
      <c r="C156" s="37"/>
      <c r="D156" s="200" t="s">
        <v>203</v>
      </c>
      <c r="E156" s="37"/>
      <c r="F156" s="205" t="s">
        <v>241</v>
      </c>
      <c r="G156" s="37"/>
      <c r="H156" s="37"/>
      <c r="I156" s="202"/>
      <c r="J156" s="37"/>
      <c r="K156" s="37"/>
      <c r="L156" s="40"/>
      <c r="M156" s="203"/>
      <c r="N156" s="204"/>
      <c r="O156" s="72"/>
      <c r="P156" s="72"/>
      <c r="Q156" s="72"/>
      <c r="R156" s="72"/>
      <c r="S156" s="72"/>
      <c r="T156" s="73"/>
      <c r="U156" s="35"/>
      <c r="V156" s="35"/>
      <c r="W156" s="35"/>
      <c r="X156" s="35"/>
      <c r="Y156" s="35"/>
      <c r="Z156" s="35"/>
      <c r="AA156" s="35"/>
      <c r="AB156" s="35"/>
      <c r="AC156" s="35"/>
      <c r="AD156" s="35"/>
      <c r="AE156" s="35"/>
      <c r="AT156" s="18" t="s">
        <v>203</v>
      </c>
      <c r="AU156" s="18" t="s">
        <v>85</v>
      </c>
    </row>
    <row r="157" spans="2:51" s="13" customFormat="1" ht="11.25">
      <c r="B157" s="210"/>
      <c r="C157" s="211"/>
      <c r="D157" s="200" t="s">
        <v>232</v>
      </c>
      <c r="E157" s="212" t="s">
        <v>1</v>
      </c>
      <c r="F157" s="213" t="s">
        <v>242</v>
      </c>
      <c r="G157" s="211"/>
      <c r="H157" s="212" t="s">
        <v>1</v>
      </c>
      <c r="I157" s="214"/>
      <c r="J157" s="211"/>
      <c r="K157" s="211"/>
      <c r="L157" s="215"/>
      <c r="M157" s="216"/>
      <c r="N157" s="217"/>
      <c r="O157" s="217"/>
      <c r="P157" s="217"/>
      <c r="Q157" s="217"/>
      <c r="R157" s="217"/>
      <c r="S157" s="217"/>
      <c r="T157" s="218"/>
      <c r="AT157" s="219" t="s">
        <v>232</v>
      </c>
      <c r="AU157" s="219" t="s">
        <v>85</v>
      </c>
      <c r="AV157" s="13" t="s">
        <v>83</v>
      </c>
      <c r="AW157" s="13" t="s">
        <v>32</v>
      </c>
      <c r="AX157" s="13" t="s">
        <v>76</v>
      </c>
      <c r="AY157" s="219" t="s">
        <v>118</v>
      </c>
    </row>
    <row r="158" spans="2:51" s="14" customFormat="1" ht="11.25">
      <c r="B158" s="220"/>
      <c r="C158" s="221"/>
      <c r="D158" s="200" t="s">
        <v>232</v>
      </c>
      <c r="E158" s="222" t="s">
        <v>1</v>
      </c>
      <c r="F158" s="223" t="s">
        <v>243</v>
      </c>
      <c r="G158" s="221"/>
      <c r="H158" s="224">
        <v>27</v>
      </c>
      <c r="I158" s="225"/>
      <c r="J158" s="221"/>
      <c r="K158" s="221"/>
      <c r="L158" s="226"/>
      <c r="M158" s="227"/>
      <c r="N158" s="228"/>
      <c r="O158" s="228"/>
      <c r="P158" s="228"/>
      <c r="Q158" s="228"/>
      <c r="R158" s="228"/>
      <c r="S158" s="228"/>
      <c r="T158" s="229"/>
      <c r="AT158" s="230" t="s">
        <v>232</v>
      </c>
      <c r="AU158" s="230" t="s">
        <v>85</v>
      </c>
      <c r="AV158" s="14" t="s">
        <v>85</v>
      </c>
      <c r="AW158" s="14" t="s">
        <v>32</v>
      </c>
      <c r="AX158" s="14" t="s">
        <v>76</v>
      </c>
      <c r="AY158" s="230" t="s">
        <v>118</v>
      </c>
    </row>
    <row r="159" spans="2:51" s="16" customFormat="1" ht="11.25">
      <c r="B159" s="242"/>
      <c r="C159" s="243"/>
      <c r="D159" s="200" t="s">
        <v>232</v>
      </c>
      <c r="E159" s="244" t="s">
        <v>1</v>
      </c>
      <c r="F159" s="245" t="s">
        <v>244</v>
      </c>
      <c r="G159" s="243"/>
      <c r="H159" s="246">
        <v>27</v>
      </c>
      <c r="I159" s="247"/>
      <c r="J159" s="243"/>
      <c r="K159" s="243"/>
      <c r="L159" s="248"/>
      <c r="M159" s="249"/>
      <c r="N159" s="250"/>
      <c r="O159" s="250"/>
      <c r="P159" s="250"/>
      <c r="Q159" s="250"/>
      <c r="R159" s="250"/>
      <c r="S159" s="250"/>
      <c r="T159" s="251"/>
      <c r="AT159" s="252" t="s">
        <v>232</v>
      </c>
      <c r="AU159" s="252" t="s">
        <v>85</v>
      </c>
      <c r="AV159" s="16" t="s">
        <v>132</v>
      </c>
      <c r="AW159" s="16" t="s">
        <v>32</v>
      </c>
      <c r="AX159" s="16" t="s">
        <v>83</v>
      </c>
      <c r="AY159" s="252" t="s">
        <v>118</v>
      </c>
    </row>
    <row r="160" spans="1:65" s="2" customFormat="1" ht="30" customHeight="1">
      <c r="A160" s="35"/>
      <c r="B160" s="36"/>
      <c r="C160" s="187" t="s">
        <v>154</v>
      </c>
      <c r="D160" s="187" t="s">
        <v>121</v>
      </c>
      <c r="E160" s="188" t="s">
        <v>245</v>
      </c>
      <c r="F160" s="189" t="s">
        <v>246</v>
      </c>
      <c r="G160" s="190" t="s">
        <v>223</v>
      </c>
      <c r="H160" s="191">
        <v>0.5</v>
      </c>
      <c r="I160" s="192"/>
      <c r="J160" s="193">
        <f>ROUND(I160*H160,2)</f>
        <v>0</v>
      </c>
      <c r="K160" s="189" t="s">
        <v>200</v>
      </c>
      <c r="L160" s="40"/>
      <c r="M160" s="194" t="s">
        <v>1</v>
      </c>
      <c r="N160" s="195" t="s">
        <v>41</v>
      </c>
      <c r="O160" s="72"/>
      <c r="P160" s="196">
        <f>O160*H160</f>
        <v>0</v>
      </c>
      <c r="Q160" s="196">
        <v>0</v>
      </c>
      <c r="R160" s="196">
        <f>Q160*H160</f>
        <v>0</v>
      </c>
      <c r="S160" s="196">
        <v>0</v>
      </c>
      <c r="T160" s="197">
        <f>S160*H160</f>
        <v>0</v>
      </c>
      <c r="U160" s="35"/>
      <c r="V160" s="35"/>
      <c r="W160" s="35"/>
      <c r="X160" s="35"/>
      <c r="Y160" s="35"/>
      <c r="Z160" s="35"/>
      <c r="AA160" s="35"/>
      <c r="AB160" s="35"/>
      <c r="AC160" s="35"/>
      <c r="AD160" s="35"/>
      <c r="AE160" s="35"/>
      <c r="AR160" s="198" t="s">
        <v>136</v>
      </c>
      <c r="AT160" s="198" t="s">
        <v>121</v>
      </c>
      <c r="AU160" s="198" t="s">
        <v>85</v>
      </c>
      <c r="AY160" s="18" t="s">
        <v>118</v>
      </c>
      <c r="BE160" s="199">
        <f>IF(N160="základní",J160,0)</f>
        <v>0</v>
      </c>
      <c r="BF160" s="199">
        <f>IF(N160="snížená",J160,0)</f>
        <v>0</v>
      </c>
      <c r="BG160" s="199">
        <f>IF(N160="zákl. přenesená",J160,0)</f>
        <v>0</v>
      </c>
      <c r="BH160" s="199">
        <f>IF(N160="sníž. přenesená",J160,0)</f>
        <v>0</v>
      </c>
      <c r="BI160" s="199">
        <f>IF(N160="nulová",J160,0)</f>
        <v>0</v>
      </c>
      <c r="BJ160" s="18" t="s">
        <v>83</v>
      </c>
      <c r="BK160" s="199">
        <f>ROUND(I160*H160,2)</f>
        <v>0</v>
      </c>
      <c r="BL160" s="18" t="s">
        <v>136</v>
      </c>
      <c r="BM160" s="198" t="s">
        <v>247</v>
      </c>
    </row>
    <row r="161" spans="1:47" s="2" customFormat="1" ht="29.25">
      <c r="A161" s="35"/>
      <c r="B161" s="36"/>
      <c r="C161" s="37"/>
      <c r="D161" s="200" t="s">
        <v>128</v>
      </c>
      <c r="E161" s="37"/>
      <c r="F161" s="201" t="s">
        <v>248</v>
      </c>
      <c r="G161" s="37"/>
      <c r="H161" s="37"/>
      <c r="I161" s="202"/>
      <c r="J161" s="37"/>
      <c r="K161" s="37"/>
      <c r="L161" s="40"/>
      <c r="M161" s="203"/>
      <c r="N161" s="204"/>
      <c r="O161" s="72"/>
      <c r="P161" s="72"/>
      <c r="Q161" s="72"/>
      <c r="R161" s="72"/>
      <c r="S161" s="72"/>
      <c r="T161" s="73"/>
      <c r="U161" s="35"/>
      <c r="V161" s="35"/>
      <c r="W161" s="35"/>
      <c r="X161" s="35"/>
      <c r="Y161" s="35"/>
      <c r="Z161" s="35"/>
      <c r="AA161" s="35"/>
      <c r="AB161" s="35"/>
      <c r="AC161" s="35"/>
      <c r="AD161" s="35"/>
      <c r="AE161" s="35"/>
      <c r="AT161" s="18" t="s">
        <v>128</v>
      </c>
      <c r="AU161" s="18" t="s">
        <v>85</v>
      </c>
    </row>
    <row r="162" spans="1:47" s="2" customFormat="1" ht="48.75">
      <c r="A162" s="35"/>
      <c r="B162" s="36"/>
      <c r="C162" s="37"/>
      <c r="D162" s="200" t="s">
        <v>203</v>
      </c>
      <c r="E162" s="37"/>
      <c r="F162" s="205" t="s">
        <v>231</v>
      </c>
      <c r="G162" s="37"/>
      <c r="H162" s="37"/>
      <c r="I162" s="202"/>
      <c r="J162" s="37"/>
      <c r="K162" s="37"/>
      <c r="L162" s="40"/>
      <c r="M162" s="203"/>
      <c r="N162" s="204"/>
      <c r="O162" s="72"/>
      <c r="P162" s="72"/>
      <c r="Q162" s="72"/>
      <c r="R162" s="72"/>
      <c r="S162" s="72"/>
      <c r="T162" s="73"/>
      <c r="U162" s="35"/>
      <c r="V162" s="35"/>
      <c r="W162" s="35"/>
      <c r="X162" s="35"/>
      <c r="Y162" s="35"/>
      <c r="Z162" s="35"/>
      <c r="AA162" s="35"/>
      <c r="AB162" s="35"/>
      <c r="AC162" s="35"/>
      <c r="AD162" s="35"/>
      <c r="AE162" s="35"/>
      <c r="AT162" s="18" t="s">
        <v>203</v>
      </c>
      <c r="AU162" s="18" t="s">
        <v>85</v>
      </c>
    </row>
    <row r="163" spans="1:65" s="2" customFormat="1" ht="24">
      <c r="A163" s="35"/>
      <c r="B163" s="36"/>
      <c r="C163" s="187" t="s">
        <v>159</v>
      </c>
      <c r="D163" s="187" t="s">
        <v>121</v>
      </c>
      <c r="E163" s="188" t="s">
        <v>249</v>
      </c>
      <c r="F163" s="189" t="s">
        <v>250</v>
      </c>
      <c r="G163" s="190" t="s">
        <v>223</v>
      </c>
      <c r="H163" s="191">
        <v>0.5</v>
      </c>
      <c r="I163" s="192"/>
      <c r="J163" s="193">
        <f>ROUND(I163*H163,2)</f>
        <v>0</v>
      </c>
      <c r="K163" s="189" t="s">
        <v>200</v>
      </c>
      <c r="L163" s="40"/>
      <c r="M163" s="194" t="s">
        <v>1</v>
      </c>
      <c r="N163" s="195" t="s">
        <v>41</v>
      </c>
      <c r="O163" s="72"/>
      <c r="P163" s="196">
        <f>O163*H163</f>
        <v>0</v>
      </c>
      <c r="Q163" s="196">
        <v>0</v>
      </c>
      <c r="R163" s="196">
        <f>Q163*H163</f>
        <v>0</v>
      </c>
      <c r="S163" s="196">
        <v>0</v>
      </c>
      <c r="T163" s="197">
        <f>S163*H163</f>
        <v>0</v>
      </c>
      <c r="U163" s="35"/>
      <c r="V163" s="35"/>
      <c r="W163" s="35"/>
      <c r="X163" s="35"/>
      <c r="Y163" s="35"/>
      <c r="Z163" s="35"/>
      <c r="AA163" s="35"/>
      <c r="AB163" s="35"/>
      <c r="AC163" s="35"/>
      <c r="AD163" s="35"/>
      <c r="AE163" s="35"/>
      <c r="AR163" s="198" t="s">
        <v>136</v>
      </c>
      <c r="AT163" s="198" t="s">
        <v>121</v>
      </c>
      <c r="AU163" s="198" t="s">
        <v>85</v>
      </c>
      <c r="AY163" s="18" t="s">
        <v>118</v>
      </c>
      <c r="BE163" s="199">
        <f>IF(N163="základní",J163,0)</f>
        <v>0</v>
      </c>
      <c r="BF163" s="199">
        <f>IF(N163="snížená",J163,0)</f>
        <v>0</v>
      </c>
      <c r="BG163" s="199">
        <f>IF(N163="zákl. přenesená",J163,0)</f>
        <v>0</v>
      </c>
      <c r="BH163" s="199">
        <f>IF(N163="sníž. přenesená",J163,0)</f>
        <v>0</v>
      </c>
      <c r="BI163" s="199">
        <f>IF(N163="nulová",J163,0)</f>
        <v>0</v>
      </c>
      <c r="BJ163" s="18" t="s">
        <v>83</v>
      </c>
      <c r="BK163" s="199">
        <f>ROUND(I163*H163,2)</f>
        <v>0</v>
      </c>
      <c r="BL163" s="18" t="s">
        <v>136</v>
      </c>
      <c r="BM163" s="198" t="s">
        <v>251</v>
      </c>
    </row>
    <row r="164" spans="1:47" s="2" customFormat="1" ht="29.25">
      <c r="A164" s="35"/>
      <c r="B164" s="36"/>
      <c r="C164" s="37"/>
      <c r="D164" s="200" t="s">
        <v>128</v>
      </c>
      <c r="E164" s="37"/>
      <c r="F164" s="201" t="s">
        <v>252</v>
      </c>
      <c r="G164" s="37"/>
      <c r="H164" s="37"/>
      <c r="I164" s="202"/>
      <c r="J164" s="37"/>
      <c r="K164" s="37"/>
      <c r="L164" s="40"/>
      <c r="M164" s="203"/>
      <c r="N164" s="204"/>
      <c r="O164" s="72"/>
      <c r="P164" s="72"/>
      <c r="Q164" s="72"/>
      <c r="R164" s="72"/>
      <c r="S164" s="72"/>
      <c r="T164" s="73"/>
      <c r="U164" s="35"/>
      <c r="V164" s="35"/>
      <c r="W164" s="35"/>
      <c r="X164" s="35"/>
      <c r="Y164" s="35"/>
      <c r="Z164" s="35"/>
      <c r="AA164" s="35"/>
      <c r="AB164" s="35"/>
      <c r="AC164" s="35"/>
      <c r="AD164" s="35"/>
      <c r="AE164" s="35"/>
      <c r="AT164" s="18" t="s">
        <v>128</v>
      </c>
      <c r="AU164" s="18" t="s">
        <v>85</v>
      </c>
    </row>
    <row r="165" spans="1:47" s="2" customFormat="1" ht="68.25">
      <c r="A165" s="35"/>
      <c r="B165" s="36"/>
      <c r="C165" s="37"/>
      <c r="D165" s="200" t="s">
        <v>203</v>
      </c>
      <c r="E165" s="37"/>
      <c r="F165" s="205" t="s">
        <v>241</v>
      </c>
      <c r="G165" s="37"/>
      <c r="H165" s="37"/>
      <c r="I165" s="202"/>
      <c r="J165" s="37"/>
      <c r="K165" s="37"/>
      <c r="L165" s="40"/>
      <c r="M165" s="203"/>
      <c r="N165" s="204"/>
      <c r="O165" s="72"/>
      <c r="P165" s="72"/>
      <c r="Q165" s="72"/>
      <c r="R165" s="72"/>
      <c r="S165" s="72"/>
      <c r="T165" s="73"/>
      <c r="U165" s="35"/>
      <c r="V165" s="35"/>
      <c r="W165" s="35"/>
      <c r="X165" s="35"/>
      <c r="Y165" s="35"/>
      <c r="Z165" s="35"/>
      <c r="AA165" s="35"/>
      <c r="AB165" s="35"/>
      <c r="AC165" s="35"/>
      <c r="AD165" s="35"/>
      <c r="AE165" s="35"/>
      <c r="AT165" s="18" t="s">
        <v>203</v>
      </c>
      <c r="AU165" s="18" t="s">
        <v>85</v>
      </c>
    </row>
    <row r="166" spans="1:65" s="2" customFormat="1" ht="30" customHeight="1">
      <c r="A166" s="35"/>
      <c r="B166" s="36"/>
      <c r="C166" s="187" t="s">
        <v>163</v>
      </c>
      <c r="D166" s="187" t="s">
        <v>121</v>
      </c>
      <c r="E166" s="188" t="s">
        <v>253</v>
      </c>
      <c r="F166" s="189" t="s">
        <v>254</v>
      </c>
      <c r="G166" s="190" t="s">
        <v>223</v>
      </c>
      <c r="H166" s="191">
        <v>61.2</v>
      </c>
      <c r="I166" s="192"/>
      <c r="J166" s="193">
        <f>ROUND(I166*H166,2)</f>
        <v>0</v>
      </c>
      <c r="K166" s="189" t="s">
        <v>200</v>
      </c>
      <c r="L166" s="40"/>
      <c r="M166" s="194" t="s">
        <v>1</v>
      </c>
      <c r="N166" s="195" t="s">
        <v>41</v>
      </c>
      <c r="O166" s="72"/>
      <c r="P166" s="196">
        <f>O166*H166</f>
        <v>0</v>
      </c>
      <c r="Q166" s="196">
        <v>0</v>
      </c>
      <c r="R166" s="196">
        <f>Q166*H166</f>
        <v>0</v>
      </c>
      <c r="S166" s="196">
        <v>0</v>
      </c>
      <c r="T166" s="197">
        <f>S166*H166</f>
        <v>0</v>
      </c>
      <c r="U166" s="35"/>
      <c r="V166" s="35"/>
      <c r="W166" s="35"/>
      <c r="X166" s="35"/>
      <c r="Y166" s="35"/>
      <c r="Z166" s="35"/>
      <c r="AA166" s="35"/>
      <c r="AB166" s="35"/>
      <c r="AC166" s="35"/>
      <c r="AD166" s="35"/>
      <c r="AE166" s="35"/>
      <c r="AR166" s="198" t="s">
        <v>136</v>
      </c>
      <c r="AT166" s="198" t="s">
        <v>121</v>
      </c>
      <c r="AU166" s="198" t="s">
        <v>85</v>
      </c>
      <c r="AY166" s="18" t="s">
        <v>118</v>
      </c>
      <c r="BE166" s="199">
        <f>IF(N166="základní",J166,0)</f>
        <v>0</v>
      </c>
      <c r="BF166" s="199">
        <f>IF(N166="snížená",J166,0)</f>
        <v>0</v>
      </c>
      <c r="BG166" s="199">
        <f>IF(N166="zákl. přenesená",J166,0)</f>
        <v>0</v>
      </c>
      <c r="BH166" s="199">
        <f>IF(N166="sníž. přenesená",J166,0)</f>
        <v>0</v>
      </c>
      <c r="BI166" s="199">
        <f>IF(N166="nulová",J166,0)</f>
        <v>0</v>
      </c>
      <c r="BJ166" s="18" t="s">
        <v>83</v>
      </c>
      <c r="BK166" s="199">
        <f>ROUND(I166*H166,2)</f>
        <v>0</v>
      </c>
      <c r="BL166" s="18" t="s">
        <v>136</v>
      </c>
      <c r="BM166" s="198" t="s">
        <v>255</v>
      </c>
    </row>
    <row r="167" spans="1:47" s="2" customFormat="1" ht="29.25">
      <c r="A167" s="35"/>
      <c r="B167" s="36"/>
      <c r="C167" s="37"/>
      <c r="D167" s="200" t="s">
        <v>128</v>
      </c>
      <c r="E167" s="37"/>
      <c r="F167" s="201" t="s">
        <v>256</v>
      </c>
      <c r="G167" s="37"/>
      <c r="H167" s="37"/>
      <c r="I167" s="202"/>
      <c r="J167" s="37"/>
      <c r="K167" s="37"/>
      <c r="L167" s="40"/>
      <c r="M167" s="203"/>
      <c r="N167" s="204"/>
      <c r="O167" s="72"/>
      <c r="P167" s="72"/>
      <c r="Q167" s="72"/>
      <c r="R167" s="72"/>
      <c r="S167" s="72"/>
      <c r="T167" s="73"/>
      <c r="U167" s="35"/>
      <c r="V167" s="35"/>
      <c r="W167" s="35"/>
      <c r="X167" s="35"/>
      <c r="Y167" s="35"/>
      <c r="Z167" s="35"/>
      <c r="AA167" s="35"/>
      <c r="AB167" s="35"/>
      <c r="AC167" s="35"/>
      <c r="AD167" s="35"/>
      <c r="AE167" s="35"/>
      <c r="AT167" s="18" t="s">
        <v>128</v>
      </c>
      <c r="AU167" s="18" t="s">
        <v>85</v>
      </c>
    </row>
    <row r="168" spans="1:47" s="2" customFormat="1" ht="48.75">
      <c r="A168" s="35"/>
      <c r="B168" s="36"/>
      <c r="C168" s="37"/>
      <c r="D168" s="200" t="s">
        <v>203</v>
      </c>
      <c r="E168" s="37"/>
      <c r="F168" s="205" t="s">
        <v>257</v>
      </c>
      <c r="G168" s="37"/>
      <c r="H168" s="37"/>
      <c r="I168" s="202"/>
      <c r="J168" s="37"/>
      <c r="K168" s="37"/>
      <c r="L168" s="40"/>
      <c r="M168" s="203"/>
      <c r="N168" s="204"/>
      <c r="O168" s="72"/>
      <c r="P168" s="72"/>
      <c r="Q168" s="72"/>
      <c r="R168" s="72"/>
      <c r="S168" s="72"/>
      <c r="T168" s="73"/>
      <c r="U168" s="35"/>
      <c r="V168" s="35"/>
      <c r="W168" s="35"/>
      <c r="X168" s="35"/>
      <c r="Y168" s="35"/>
      <c r="Z168" s="35"/>
      <c r="AA168" s="35"/>
      <c r="AB168" s="35"/>
      <c r="AC168" s="35"/>
      <c r="AD168" s="35"/>
      <c r="AE168" s="35"/>
      <c r="AT168" s="18" t="s">
        <v>203</v>
      </c>
      <c r="AU168" s="18" t="s">
        <v>85</v>
      </c>
    </row>
    <row r="169" spans="2:51" s="14" customFormat="1" ht="11.25">
      <c r="B169" s="220"/>
      <c r="C169" s="221"/>
      <c r="D169" s="200" t="s">
        <v>232</v>
      </c>
      <c r="E169" s="222" t="s">
        <v>1</v>
      </c>
      <c r="F169" s="223" t="s">
        <v>258</v>
      </c>
      <c r="G169" s="221"/>
      <c r="H169" s="224">
        <v>61.2</v>
      </c>
      <c r="I169" s="225"/>
      <c r="J169" s="221"/>
      <c r="K169" s="221"/>
      <c r="L169" s="226"/>
      <c r="M169" s="227"/>
      <c r="N169" s="228"/>
      <c r="O169" s="228"/>
      <c r="P169" s="228"/>
      <c r="Q169" s="228"/>
      <c r="R169" s="228"/>
      <c r="S169" s="228"/>
      <c r="T169" s="229"/>
      <c r="AT169" s="230" t="s">
        <v>232</v>
      </c>
      <c r="AU169" s="230" t="s">
        <v>85</v>
      </c>
      <c r="AV169" s="14" t="s">
        <v>85</v>
      </c>
      <c r="AW169" s="14" t="s">
        <v>32</v>
      </c>
      <c r="AX169" s="14" t="s">
        <v>76</v>
      </c>
      <c r="AY169" s="230" t="s">
        <v>118</v>
      </c>
    </row>
    <row r="170" spans="2:51" s="15" customFormat="1" ht="11.25">
      <c r="B170" s="231"/>
      <c r="C170" s="232"/>
      <c r="D170" s="200" t="s">
        <v>232</v>
      </c>
      <c r="E170" s="233" t="s">
        <v>1</v>
      </c>
      <c r="F170" s="234" t="s">
        <v>236</v>
      </c>
      <c r="G170" s="232"/>
      <c r="H170" s="235">
        <v>61.2</v>
      </c>
      <c r="I170" s="236"/>
      <c r="J170" s="232"/>
      <c r="K170" s="232"/>
      <c r="L170" s="237"/>
      <c r="M170" s="238"/>
      <c r="N170" s="239"/>
      <c r="O170" s="239"/>
      <c r="P170" s="239"/>
      <c r="Q170" s="239"/>
      <c r="R170" s="239"/>
      <c r="S170" s="239"/>
      <c r="T170" s="240"/>
      <c r="AT170" s="241" t="s">
        <v>232</v>
      </c>
      <c r="AU170" s="241" t="s">
        <v>85</v>
      </c>
      <c r="AV170" s="15" t="s">
        <v>136</v>
      </c>
      <c r="AW170" s="15" t="s">
        <v>32</v>
      </c>
      <c r="AX170" s="15" t="s">
        <v>83</v>
      </c>
      <c r="AY170" s="241" t="s">
        <v>118</v>
      </c>
    </row>
    <row r="171" spans="1:65" s="2" customFormat="1" ht="30" customHeight="1">
      <c r="A171" s="35"/>
      <c r="B171" s="36"/>
      <c r="C171" s="187" t="s">
        <v>169</v>
      </c>
      <c r="D171" s="187" t="s">
        <v>121</v>
      </c>
      <c r="E171" s="188" t="s">
        <v>259</v>
      </c>
      <c r="F171" s="189" t="s">
        <v>260</v>
      </c>
      <c r="G171" s="190" t="s">
        <v>223</v>
      </c>
      <c r="H171" s="191">
        <v>0.5</v>
      </c>
      <c r="I171" s="192"/>
      <c r="J171" s="193">
        <f>ROUND(I171*H171,2)</f>
        <v>0</v>
      </c>
      <c r="K171" s="189" t="s">
        <v>200</v>
      </c>
      <c r="L171" s="40"/>
      <c r="M171" s="194" t="s">
        <v>1</v>
      </c>
      <c r="N171" s="195" t="s">
        <v>41</v>
      </c>
      <c r="O171" s="72"/>
      <c r="P171" s="196">
        <f>O171*H171</f>
        <v>0</v>
      </c>
      <c r="Q171" s="196">
        <v>0</v>
      </c>
      <c r="R171" s="196">
        <f>Q171*H171</f>
        <v>0</v>
      </c>
      <c r="S171" s="196">
        <v>0</v>
      </c>
      <c r="T171" s="197">
        <f>S171*H171</f>
        <v>0</v>
      </c>
      <c r="U171" s="35"/>
      <c r="V171" s="35"/>
      <c r="W171" s="35"/>
      <c r="X171" s="35"/>
      <c r="Y171" s="35"/>
      <c r="Z171" s="35"/>
      <c r="AA171" s="35"/>
      <c r="AB171" s="35"/>
      <c r="AC171" s="35"/>
      <c r="AD171" s="35"/>
      <c r="AE171" s="35"/>
      <c r="AR171" s="198" t="s">
        <v>136</v>
      </c>
      <c r="AT171" s="198" t="s">
        <v>121</v>
      </c>
      <c r="AU171" s="198" t="s">
        <v>85</v>
      </c>
      <c r="AY171" s="18" t="s">
        <v>118</v>
      </c>
      <c r="BE171" s="199">
        <f>IF(N171="základní",J171,0)</f>
        <v>0</v>
      </c>
      <c r="BF171" s="199">
        <f>IF(N171="snížená",J171,0)</f>
        <v>0</v>
      </c>
      <c r="BG171" s="199">
        <f>IF(N171="zákl. přenesená",J171,0)</f>
        <v>0</v>
      </c>
      <c r="BH171" s="199">
        <f>IF(N171="sníž. přenesená",J171,0)</f>
        <v>0</v>
      </c>
      <c r="BI171" s="199">
        <f>IF(N171="nulová",J171,0)</f>
        <v>0</v>
      </c>
      <c r="BJ171" s="18" t="s">
        <v>83</v>
      </c>
      <c r="BK171" s="199">
        <f>ROUND(I171*H171,2)</f>
        <v>0</v>
      </c>
      <c r="BL171" s="18" t="s">
        <v>136</v>
      </c>
      <c r="BM171" s="198" t="s">
        <v>261</v>
      </c>
    </row>
    <row r="172" spans="1:47" s="2" customFormat="1" ht="29.25">
      <c r="A172" s="35"/>
      <c r="B172" s="36"/>
      <c r="C172" s="37"/>
      <c r="D172" s="200" t="s">
        <v>128</v>
      </c>
      <c r="E172" s="37"/>
      <c r="F172" s="201" t="s">
        <v>262</v>
      </c>
      <c r="G172" s="37"/>
      <c r="H172" s="37"/>
      <c r="I172" s="202"/>
      <c r="J172" s="37"/>
      <c r="K172" s="37"/>
      <c r="L172" s="40"/>
      <c r="M172" s="203"/>
      <c r="N172" s="204"/>
      <c r="O172" s="72"/>
      <c r="P172" s="72"/>
      <c r="Q172" s="72"/>
      <c r="R172" s="72"/>
      <c r="S172" s="72"/>
      <c r="T172" s="73"/>
      <c r="U172" s="35"/>
      <c r="V172" s="35"/>
      <c r="W172" s="35"/>
      <c r="X172" s="35"/>
      <c r="Y172" s="35"/>
      <c r="Z172" s="35"/>
      <c r="AA172" s="35"/>
      <c r="AB172" s="35"/>
      <c r="AC172" s="35"/>
      <c r="AD172" s="35"/>
      <c r="AE172" s="35"/>
      <c r="AT172" s="18" t="s">
        <v>128</v>
      </c>
      <c r="AU172" s="18" t="s">
        <v>85</v>
      </c>
    </row>
    <row r="173" spans="1:47" s="2" customFormat="1" ht="48.75">
      <c r="A173" s="35"/>
      <c r="B173" s="36"/>
      <c r="C173" s="37"/>
      <c r="D173" s="200" t="s">
        <v>203</v>
      </c>
      <c r="E173" s="37"/>
      <c r="F173" s="205" t="s">
        <v>257</v>
      </c>
      <c r="G173" s="37"/>
      <c r="H173" s="37"/>
      <c r="I173" s="202"/>
      <c r="J173" s="37"/>
      <c r="K173" s="37"/>
      <c r="L173" s="40"/>
      <c r="M173" s="203"/>
      <c r="N173" s="204"/>
      <c r="O173" s="72"/>
      <c r="P173" s="72"/>
      <c r="Q173" s="72"/>
      <c r="R173" s="72"/>
      <c r="S173" s="72"/>
      <c r="T173" s="73"/>
      <c r="U173" s="35"/>
      <c r="V173" s="35"/>
      <c r="W173" s="35"/>
      <c r="X173" s="35"/>
      <c r="Y173" s="35"/>
      <c r="Z173" s="35"/>
      <c r="AA173" s="35"/>
      <c r="AB173" s="35"/>
      <c r="AC173" s="35"/>
      <c r="AD173" s="35"/>
      <c r="AE173" s="35"/>
      <c r="AT173" s="18" t="s">
        <v>203</v>
      </c>
      <c r="AU173" s="18" t="s">
        <v>85</v>
      </c>
    </row>
    <row r="174" spans="1:65" s="2" customFormat="1" ht="40.15" customHeight="1">
      <c r="A174" s="35"/>
      <c r="B174" s="36"/>
      <c r="C174" s="187" t="s">
        <v>175</v>
      </c>
      <c r="D174" s="187" t="s">
        <v>121</v>
      </c>
      <c r="E174" s="188" t="s">
        <v>263</v>
      </c>
      <c r="F174" s="189" t="s">
        <v>264</v>
      </c>
      <c r="G174" s="190" t="s">
        <v>213</v>
      </c>
      <c r="H174" s="191">
        <v>16.3</v>
      </c>
      <c r="I174" s="192"/>
      <c r="J174" s="193">
        <f>ROUND(I174*H174,2)</f>
        <v>0</v>
      </c>
      <c r="K174" s="189" t="s">
        <v>200</v>
      </c>
      <c r="L174" s="40"/>
      <c r="M174" s="194" t="s">
        <v>1</v>
      </c>
      <c r="N174" s="195" t="s">
        <v>41</v>
      </c>
      <c r="O174" s="72"/>
      <c r="P174" s="196">
        <f>O174*H174</f>
        <v>0</v>
      </c>
      <c r="Q174" s="196">
        <v>0.0044</v>
      </c>
      <c r="R174" s="196">
        <f>Q174*H174</f>
        <v>0.07172</v>
      </c>
      <c r="S174" s="196">
        <v>0</v>
      </c>
      <c r="T174" s="197">
        <f>S174*H174</f>
        <v>0</v>
      </c>
      <c r="U174" s="35"/>
      <c r="V174" s="35"/>
      <c r="W174" s="35"/>
      <c r="X174" s="35"/>
      <c r="Y174" s="35"/>
      <c r="Z174" s="35"/>
      <c r="AA174" s="35"/>
      <c r="AB174" s="35"/>
      <c r="AC174" s="35"/>
      <c r="AD174" s="35"/>
      <c r="AE174" s="35"/>
      <c r="AR174" s="198" t="s">
        <v>136</v>
      </c>
      <c r="AT174" s="198" t="s">
        <v>121</v>
      </c>
      <c r="AU174" s="198" t="s">
        <v>85</v>
      </c>
      <c r="AY174" s="18" t="s">
        <v>118</v>
      </c>
      <c r="BE174" s="199">
        <f>IF(N174="základní",J174,0)</f>
        <v>0</v>
      </c>
      <c r="BF174" s="199">
        <f>IF(N174="snížená",J174,0)</f>
        <v>0</v>
      </c>
      <c r="BG174" s="199">
        <f>IF(N174="zákl. přenesená",J174,0)</f>
        <v>0</v>
      </c>
      <c r="BH174" s="199">
        <f>IF(N174="sníž. přenesená",J174,0)</f>
        <v>0</v>
      </c>
      <c r="BI174" s="199">
        <f>IF(N174="nulová",J174,0)</f>
        <v>0</v>
      </c>
      <c r="BJ174" s="18" t="s">
        <v>83</v>
      </c>
      <c r="BK174" s="199">
        <f>ROUND(I174*H174,2)</f>
        <v>0</v>
      </c>
      <c r="BL174" s="18" t="s">
        <v>136</v>
      </c>
      <c r="BM174" s="198" t="s">
        <v>265</v>
      </c>
    </row>
    <row r="175" spans="1:47" s="2" customFormat="1" ht="29.25">
      <c r="A175" s="35"/>
      <c r="B175" s="36"/>
      <c r="C175" s="37"/>
      <c r="D175" s="200" t="s">
        <v>128</v>
      </c>
      <c r="E175" s="37"/>
      <c r="F175" s="201" t="s">
        <v>266</v>
      </c>
      <c r="G175" s="37"/>
      <c r="H175" s="37"/>
      <c r="I175" s="202"/>
      <c r="J175" s="37"/>
      <c r="K175" s="37"/>
      <c r="L175" s="40"/>
      <c r="M175" s="203"/>
      <c r="N175" s="204"/>
      <c r="O175" s="72"/>
      <c r="P175" s="72"/>
      <c r="Q175" s="72"/>
      <c r="R175" s="72"/>
      <c r="S175" s="72"/>
      <c r="T175" s="73"/>
      <c r="U175" s="35"/>
      <c r="V175" s="35"/>
      <c r="W175" s="35"/>
      <c r="X175" s="35"/>
      <c r="Y175" s="35"/>
      <c r="Z175" s="35"/>
      <c r="AA175" s="35"/>
      <c r="AB175" s="35"/>
      <c r="AC175" s="35"/>
      <c r="AD175" s="35"/>
      <c r="AE175" s="35"/>
      <c r="AT175" s="18" t="s">
        <v>128</v>
      </c>
      <c r="AU175" s="18" t="s">
        <v>85</v>
      </c>
    </row>
    <row r="176" spans="1:47" s="2" customFormat="1" ht="126.75">
      <c r="A176" s="35"/>
      <c r="B176" s="36"/>
      <c r="C176" s="37"/>
      <c r="D176" s="200" t="s">
        <v>203</v>
      </c>
      <c r="E176" s="37"/>
      <c r="F176" s="205" t="s">
        <v>267</v>
      </c>
      <c r="G176" s="37"/>
      <c r="H176" s="37"/>
      <c r="I176" s="202"/>
      <c r="J176" s="37"/>
      <c r="K176" s="37"/>
      <c r="L176" s="40"/>
      <c r="M176" s="203"/>
      <c r="N176" s="204"/>
      <c r="O176" s="72"/>
      <c r="P176" s="72"/>
      <c r="Q176" s="72"/>
      <c r="R176" s="72"/>
      <c r="S176" s="72"/>
      <c r="T176" s="73"/>
      <c r="U176" s="35"/>
      <c r="V176" s="35"/>
      <c r="W176" s="35"/>
      <c r="X176" s="35"/>
      <c r="Y176" s="35"/>
      <c r="Z176" s="35"/>
      <c r="AA176" s="35"/>
      <c r="AB176" s="35"/>
      <c r="AC176" s="35"/>
      <c r="AD176" s="35"/>
      <c r="AE176" s="35"/>
      <c r="AT176" s="18" t="s">
        <v>203</v>
      </c>
      <c r="AU176" s="18" t="s">
        <v>85</v>
      </c>
    </row>
    <row r="177" spans="2:51" s="14" customFormat="1" ht="11.25">
      <c r="B177" s="220"/>
      <c r="C177" s="221"/>
      <c r="D177" s="200" t="s">
        <v>232</v>
      </c>
      <c r="E177" s="222" t="s">
        <v>1</v>
      </c>
      <c r="F177" s="223" t="s">
        <v>268</v>
      </c>
      <c r="G177" s="221"/>
      <c r="H177" s="224">
        <v>16.3</v>
      </c>
      <c r="I177" s="225"/>
      <c r="J177" s="221"/>
      <c r="K177" s="221"/>
      <c r="L177" s="226"/>
      <c r="M177" s="227"/>
      <c r="N177" s="228"/>
      <c r="O177" s="228"/>
      <c r="P177" s="228"/>
      <c r="Q177" s="228"/>
      <c r="R177" s="228"/>
      <c r="S177" s="228"/>
      <c r="T177" s="229"/>
      <c r="AT177" s="230" t="s">
        <v>232</v>
      </c>
      <c r="AU177" s="230" t="s">
        <v>85</v>
      </c>
      <c r="AV177" s="14" t="s">
        <v>85</v>
      </c>
      <c r="AW177" s="14" t="s">
        <v>32</v>
      </c>
      <c r="AX177" s="14" t="s">
        <v>76</v>
      </c>
      <c r="AY177" s="230" t="s">
        <v>118</v>
      </c>
    </row>
    <row r="178" spans="2:51" s="15" customFormat="1" ht="11.25">
      <c r="B178" s="231"/>
      <c r="C178" s="232"/>
      <c r="D178" s="200" t="s">
        <v>232</v>
      </c>
      <c r="E178" s="233" t="s">
        <v>1</v>
      </c>
      <c r="F178" s="234" t="s">
        <v>236</v>
      </c>
      <c r="G178" s="232"/>
      <c r="H178" s="235">
        <v>16.3</v>
      </c>
      <c r="I178" s="236"/>
      <c r="J178" s="232"/>
      <c r="K178" s="232"/>
      <c r="L178" s="237"/>
      <c r="M178" s="238"/>
      <c r="N178" s="239"/>
      <c r="O178" s="239"/>
      <c r="P178" s="239"/>
      <c r="Q178" s="239"/>
      <c r="R178" s="239"/>
      <c r="S178" s="239"/>
      <c r="T178" s="240"/>
      <c r="AT178" s="241" t="s">
        <v>232</v>
      </c>
      <c r="AU178" s="241" t="s">
        <v>85</v>
      </c>
      <c r="AV178" s="15" t="s">
        <v>136</v>
      </c>
      <c r="AW178" s="15" t="s">
        <v>32</v>
      </c>
      <c r="AX178" s="15" t="s">
        <v>83</v>
      </c>
      <c r="AY178" s="241" t="s">
        <v>118</v>
      </c>
    </row>
    <row r="179" spans="1:65" s="2" customFormat="1" ht="24">
      <c r="A179" s="35"/>
      <c r="B179" s="36"/>
      <c r="C179" s="253" t="s">
        <v>269</v>
      </c>
      <c r="D179" s="253" t="s">
        <v>270</v>
      </c>
      <c r="E179" s="254" t="s">
        <v>271</v>
      </c>
      <c r="F179" s="255" t="s">
        <v>272</v>
      </c>
      <c r="G179" s="256" t="s">
        <v>213</v>
      </c>
      <c r="H179" s="257">
        <v>16.3</v>
      </c>
      <c r="I179" s="258"/>
      <c r="J179" s="259">
        <f>ROUND(I179*H179,2)</f>
        <v>0</v>
      </c>
      <c r="K179" s="255" t="s">
        <v>1</v>
      </c>
      <c r="L179" s="260"/>
      <c r="M179" s="261" t="s">
        <v>1</v>
      </c>
      <c r="N179" s="262" t="s">
        <v>41</v>
      </c>
      <c r="O179" s="72"/>
      <c r="P179" s="196">
        <f>O179*H179</f>
        <v>0</v>
      </c>
      <c r="Q179" s="196">
        <v>0.00299</v>
      </c>
      <c r="R179" s="196">
        <f>Q179*H179</f>
        <v>0.048737</v>
      </c>
      <c r="S179" s="196">
        <v>0</v>
      </c>
      <c r="T179" s="197">
        <f>S179*H179</f>
        <v>0</v>
      </c>
      <c r="U179" s="35"/>
      <c r="V179" s="35"/>
      <c r="W179" s="35"/>
      <c r="X179" s="35"/>
      <c r="Y179" s="35"/>
      <c r="Z179" s="35"/>
      <c r="AA179" s="35"/>
      <c r="AB179" s="35"/>
      <c r="AC179" s="35"/>
      <c r="AD179" s="35"/>
      <c r="AE179" s="35"/>
      <c r="AR179" s="198" t="s">
        <v>154</v>
      </c>
      <c r="AT179" s="198" t="s">
        <v>270</v>
      </c>
      <c r="AU179" s="198" t="s">
        <v>85</v>
      </c>
      <c r="AY179" s="18" t="s">
        <v>118</v>
      </c>
      <c r="BE179" s="199">
        <f>IF(N179="základní",J179,0)</f>
        <v>0</v>
      </c>
      <c r="BF179" s="199">
        <f>IF(N179="snížená",J179,0)</f>
        <v>0</v>
      </c>
      <c r="BG179" s="199">
        <f>IF(N179="zákl. přenesená",J179,0)</f>
        <v>0</v>
      </c>
      <c r="BH179" s="199">
        <f>IF(N179="sníž. přenesená",J179,0)</f>
        <v>0</v>
      </c>
      <c r="BI179" s="199">
        <f>IF(N179="nulová",J179,0)</f>
        <v>0</v>
      </c>
      <c r="BJ179" s="18" t="s">
        <v>83</v>
      </c>
      <c r="BK179" s="199">
        <f>ROUND(I179*H179,2)</f>
        <v>0</v>
      </c>
      <c r="BL179" s="18" t="s">
        <v>136</v>
      </c>
      <c r="BM179" s="198" t="s">
        <v>273</v>
      </c>
    </row>
    <row r="180" spans="1:47" s="2" customFormat="1" ht="11.25">
      <c r="A180" s="35"/>
      <c r="B180" s="36"/>
      <c r="C180" s="37"/>
      <c r="D180" s="200" t="s">
        <v>128</v>
      </c>
      <c r="E180" s="37"/>
      <c r="F180" s="201" t="s">
        <v>272</v>
      </c>
      <c r="G180" s="37"/>
      <c r="H180" s="37"/>
      <c r="I180" s="202"/>
      <c r="J180" s="37"/>
      <c r="K180" s="37"/>
      <c r="L180" s="40"/>
      <c r="M180" s="203"/>
      <c r="N180" s="204"/>
      <c r="O180" s="72"/>
      <c r="P180" s="72"/>
      <c r="Q180" s="72"/>
      <c r="R180" s="72"/>
      <c r="S180" s="72"/>
      <c r="T180" s="73"/>
      <c r="U180" s="35"/>
      <c r="V180" s="35"/>
      <c r="W180" s="35"/>
      <c r="X180" s="35"/>
      <c r="Y180" s="35"/>
      <c r="Z180" s="35"/>
      <c r="AA180" s="35"/>
      <c r="AB180" s="35"/>
      <c r="AC180" s="35"/>
      <c r="AD180" s="35"/>
      <c r="AE180" s="35"/>
      <c r="AT180" s="18" t="s">
        <v>128</v>
      </c>
      <c r="AU180" s="18" t="s">
        <v>85</v>
      </c>
    </row>
    <row r="181" spans="1:47" s="2" customFormat="1" ht="19.5">
      <c r="A181" s="35"/>
      <c r="B181" s="36"/>
      <c r="C181" s="37"/>
      <c r="D181" s="200" t="s">
        <v>152</v>
      </c>
      <c r="E181" s="37"/>
      <c r="F181" s="205" t="s">
        <v>274</v>
      </c>
      <c r="G181" s="37"/>
      <c r="H181" s="37"/>
      <c r="I181" s="202"/>
      <c r="J181" s="37"/>
      <c r="K181" s="37"/>
      <c r="L181" s="40"/>
      <c r="M181" s="203"/>
      <c r="N181" s="204"/>
      <c r="O181" s="72"/>
      <c r="P181" s="72"/>
      <c r="Q181" s="72"/>
      <c r="R181" s="72"/>
      <c r="S181" s="72"/>
      <c r="T181" s="73"/>
      <c r="U181" s="35"/>
      <c r="V181" s="35"/>
      <c r="W181" s="35"/>
      <c r="X181" s="35"/>
      <c r="Y181" s="35"/>
      <c r="Z181" s="35"/>
      <c r="AA181" s="35"/>
      <c r="AB181" s="35"/>
      <c r="AC181" s="35"/>
      <c r="AD181" s="35"/>
      <c r="AE181" s="35"/>
      <c r="AT181" s="18" t="s">
        <v>152</v>
      </c>
      <c r="AU181" s="18" t="s">
        <v>85</v>
      </c>
    </row>
    <row r="182" spans="1:65" s="2" customFormat="1" ht="36">
      <c r="A182" s="35"/>
      <c r="B182" s="36"/>
      <c r="C182" s="187" t="s">
        <v>275</v>
      </c>
      <c r="D182" s="187" t="s">
        <v>121</v>
      </c>
      <c r="E182" s="188" t="s">
        <v>276</v>
      </c>
      <c r="F182" s="189" t="s">
        <v>277</v>
      </c>
      <c r="G182" s="190" t="s">
        <v>278</v>
      </c>
      <c r="H182" s="191">
        <v>2</v>
      </c>
      <c r="I182" s="192"/>
      <c r="J182" s="193">
        <f>ROUND(I182*H182,2)</f>
        <v>0</v>
      </c>
      <c r="K182" s="189" t="s">
        <v>1</v>
      </c>
      <c r="L182" s="40"/>
      <c r="M182" s="194" t="s">
        <v>1</v>
      </c>
      <c r="N182" s="195" t="s">
        <v>41</v>
      </c>
      <c r="O182" s="72"/>
      <c r="P182" s="196">
        <f>O182*H182</f>
        <v>0</v>
      </c>
      <c r="Q182" s="196">
        <v>0</v>
      </c>
      <c r="R182" s="196">
        <f>Q182*H182</f>
        <v>0</v>
      </c>
      <c r="S182" s="196">
        <v>0</v>
      </c>
      <c r="T182" s="197">
        <f>S182*H182</f>
        <v>0</v>
      </c>
      <c r="U182" s="35"/>
      <c r="V182" s="35"/>
      <c r="W182" s="35"/>
      <c r="X182" s="35"/>
      <c r="Y182" s="35"/>
      <c r="Z182" s="35"/>
      <c r="AA182" s="35"/>
      <c r="AB182" s="35"/>
      <c r="AC182" s="35"/>
      <c r="AD182" s="35"/>
      <c r="AE182" s="35"/>
      <c r="AR182" s="198" t="s">
        <v>136</v>
      </c>
      <c r="AT182" s="198" t="s">
        <v>121</v>
      </c>
      <c r="AU182" s="198" t="s">
        <v>85</v>
      </c>
      <c r="AY182" s="18" t="s">
        <v>118</v>
      </c>
      <c r="BE182" s="199">
        <f>IF(N182="základní",J182,0)</f>
        <v>0</v>
      </c>
      <c r="BF182" s="199">
        <f>IF(N182="snížená",J182,0)</f>
        <v>0</v>
      </c>
      <c r="BG182" s="199">
        <f>IF(N182="zákl. přenesená",J182,0)</f>
        <v>0</v>
      </c>
      <c r="BH182" s="199">
        <f>IF(N182="sníž. přenesená",J182,0)</f>
        <v>0</v>
      </c>
      <c r="BI182" s="199">
        <f>IF(N182="nulová",J182,0)</f>
        <v>0</v>
      </c>
      <c r="BJ182" s="18" t="s">
        <v>83</v>
      </c>
      <c r="BK182" s="199">
        <f>ROUND(I182*H182,2)</f>
        <v>0</v>
      </c>
      <c r="BL182" s="18" t="s">
        <v>136</v>
      </c>
      <c r="BM182" s="198" t="s">
        <v>279</v>
      </c>
    </row>
    <row r="183" spans="1:47" s="2" customFormat="1" ht="19.5">
      <c r="A183" s="35"/>
      <c r="B183" s="36"/>
      <c r="C183" s="37"/>
      <c r="D183" s="200" t="s">
        <v>128</v>
      </c>
      <c r="E183" s="37"/>
      <c r="F183" s="201" t="s">
        <v>277</v>
      </c>
      <c r="G183" s="37"/>
      <c r="H183" s="37"/>
      <c r="I183" s="202"/>
      <c r="J183" s="37"/>
      <c r="K183" s="37"/>
      <c r="L183" s="40"/>
      <c r="M183" s="203"/>
      <c r="N183" s="204"/>
      <c r="O183" s="72"/>
      <c r="P183" s="72"/>
      <c r="Q183" s="72"/>
      <c r="R183" s="72"/>
      <c r="S183" s="72"/>
      <c r="T183" s="73"/>
      <c r="U183" s="35"/>
      <c r="V183" s="35"/>
      <c r="W183" s="35"/>
      <c r="X183" s="35"/>
      <c r="Y183" s="35"/>
      <c r="Z183" s="35"/>
      <c r="AA183" s="35"/>
      <c r="AB183" s="35"/>
      <c r="AC183" s="35"/>
      <c r="AD183" s="35"/>
      <c r="AE183" s="35"/>
      <c r="AT183" s="18" t="s">
        <v>128</v>
      </c>
      <c r="AU183" s="18" t="s">
        <v>85</v>
      </c>
    </row>
    <row r="184" spans="1:47" s="2" customFormat="1" ht="29.25">
      <c r="A184" s="35"/>
      <c r="B184" s="36"/>
      <c r="C184" s="37"/>
      <c r="D184" s="200" t="s">
        <v>152</v>
      </c>
      <c r="E184" s="37"/>
      <c r="F184" s="205" t="s">
        <v>280</v>
      </c>
      <c r="G184" s="37"/>
      <c r="H184" s="37"/>
      <c r="I184" s="202"/>
      <c r="J184" s="37"/>
      <c r="K184" s="37"/>
      <c r="L184" s="40"/>
      <c r="M184" s="203"/>
      <c r="N184" s="204"/>
      <c r="O184" s="72"/>
      <c r="P184" s="72"/>
      <c r="Q184" s="72"/>
      <c r="R184" s="72"/>
      <c r="S184" s="72"/>
      <c r="T184" s="73"/>
      <c r="U184" s="35"/>
      <c r="V184" s="35"/>
      <c r="W184" s="35"/>
      <c r="X184" s="35"/>
      <c r="Y184" s="35"/>
      <c r="Z184" s="35"/>
      <c r="AA184" s="35"/>
      <c r="AB184" s="35"/>
      <c r="AC184" s="35"/>
      <c r="AD184" s="35"/>
      <c r="AE184" s="35"/>
      <c r="AT184" s="18" t="s">
        <v>152</v>
      </c>
      <c r="AU184" s="18" t="s">
        <v>85</v>
      </c>
    </row>
    <row r="185" spans="1:65" s="2" customFormat="1" ht="14.45" customHeight="1">
      <c r="A185" s="35"/>
      <c r="B185" s="36"/>
      <c r="C185" s="187" t="s">
        <v>8</v>
      </c>
      <c r="D185" s="187" t="s">
        <v>121</v>
      </c>
      <c r="E185" s="188" t="s">
        <v>281</v>
      </c>
      <c r="F185" s="189" t="s">
        <v>282</v>
      </c>
      <c r="G185" s="190" t="s">
        <v>283</v>
      </c>
      <c r="H185" s="191">
        <v>54</v>
      </c>
      <c r="I185" s="192"/>
      <c r="J185" s="193">
        <f>ROUND(I185*H185,2)</f>
        <v>0</v>
      </c>
      <c r="K185" s="189" t="s">
        <v>200</v>
      </c>
      <c r="L185" s="40"/>
      <c r="M185" s="194" t="s">
        <v>1</v>
      </c>
      <c r="N185" s="195" t="s">
        <v>41</v>
      </c>
      <c r="O185" s="72"/>
      <c r="P185" s="196">
        <f>O185*H185</f>
        <v>0</v>
      </c>
      <c r="Q185" s="196">
        <v>0.0007</v>
      </c>
      <c r="R185" s="196">
        <f>Q185*H185</f>
        <v>0.0378</v>
      </c>
      <c r="S185" s="196">
        <v>0</v>
      </c>
      <c r="T185" s="197">
        <f>S185*H185</f>
        <v>0</v>
      </c>
      <c r="U185" s="35"/>
      <c r="V185" s="35"/>
      <c r="W185" s="35"/>
      <c r="X185" s="35"/>
      <c r="Y185" s="35"/>
      <c r="Z185" s="35"/>
      <c r="AA185" s="35"/>
      <c r="AB185" s="35"/>
      <c r="AC185" s="35"/>
      <c r="AD185" s="35"/>
      <c r="AE185" s="35"/>
      <c r="AR185" s="198" t="s">
        <v>136</v>
      </c>
      <c r="AT185" s="198" t="s">
        <v>121</v>
      </c>
      <c r="AU185" s="198" t="s">
        <v>85</v>
      </c>
      <c r="AY185" s="18" t="s">
        <v>118</v>
      </c>
      <c r="BE185" s="199">
        <f>IF(N185="základní",J185,0)</f>
        <v>0</v>
      </c>
      <c r="BF185" s="199">
        <f>IF(N185="snížená",J185,0)</f>
        <v>0</v>
      </c>
      <c r="BG185" s="199">
        <f>IF(N185="zákl. přenesená",J185,0)</f>
        <v>0</v>
      </c>
      <c r="BH185" s="199">
        <f>IF(N185="sníž. přenesená",J185,0)</f>
        <v>0</v>
      </c>
      <c r="BI185" s="199">
        <f>IF(N185="nulová",J185,0)</f>
        <v>0</v>
      </c>
      <c r="BJ185" s="18" t="s">
        <v>83</v>
      </c>
      <c r="BK185" s="199">
        <f>ROUND(I185*H185,2)</f>
        <v>0</v>
      </c>
      <c r="BL185" s="18" t="s">
        <v>136</v>
      </c>
      <c r="BM185" s="198" t="s">
        <v>284</v>
      </c>
    </row>
    <row r="186" spans="1:47" s="2" customFormat="1" ht="19.5">
      <c r="A186" s="35"/>
      <c r="B186" s="36"/>
      <c r="C186" s="37"/>
      <c r="D186" s="200" t="s">
        <v>128</v>
      </c>
      <c r="E186" s="37"/>
      <c r="F186" s="201" t="s">
        <v>285</v>
      </c>
      <c r="G186" s="37"/>
      <c r="H186" s="37"/>
      <c r="I186" s="202"/>
      <c r="J186" s="37"/>
      <c r="K186" s="37"/>
      <c r="L186" s="40"/>
      <c r="M186" s="203"/>
      <c r="N186" s="204"/>
      <c r="O186" s="72"/>
      <c r="P186" s="72"/>
      <c r="Q186" s="72"/>
      <c r="R186" s="72"/>
      <c r="S186" s="72"/>
      <c r="T186" s="73"/>
      <c r="U186" s="35"/>
      <c r="V186" s="35"/>
      <c r="W186" s="35"/>
      <c r="X186" s="35"/>
      <c r="Y186" s="35"/>
      <c r="Z186" s="35"/>
      <c r="AA186" s="35"/>
      <c r="AB186" s="35"/>
      <c r="AC186" s="35"/>
      <c r="AD186" s="35"/>
      <c r="AE186" s="35"/>
      <c r="AT186" s="18" t="s">
        <v>128</v>
      </c>
      <c r="AU186" s="18" t="s">
        <v>85</v>
      </c>
    </row>
    <row r="187" spans="1:47" s="2" customFormat="1" ht="68.25">
      <c r="A187" s="35"/>
      <c r="B187" s="36"/>
      <c r="C187" s="37"/>
      <c r="D187" s="200" t="s">
        <v>203</v>
      </c>
      <c r="E187" s="37"/>
      <c r="F187" s="205" t="s">
        <v>286</v>
      </c>
      <c r="G187" s="37"/>
      <c r="H187" s="37"/>
      <c r="I187" s="202"/>
      <c r="J187" s="37"/>
      <c r="K187" s="37"/>
      <c r="L187" s="40"/>
      <c r="M187" s="203"/>
      <c r="N187" s="204"/>
      <c r="O187" s="72"/>
      <c r="P187" s="72"/>
      <c r="Q187" s="72"/>
      <c r="R187" s="72"/>
      <c r="S187" s="72"/>
      <c r="T187" s="73"/>
      <c r="U187" s="35"/>
      <c r="V187" s="35"/>
      <c r="W187" s="35"/>
      <c r="X187" s="35"/>
      <c r="Y187" s="35"/>
      <c r="Z187" s="35"/>
      <c r="AA187" s="35"/>
      <c r="AB187" s="35"/>
      <c r="AC187" s="35"/>
      <c r="AD187" s="35"/>
      <c r="AE187" s="35"/>
      <c r="AT187" s="18" t="s">
        <v>203</v>
      </c>
      <c r="AU187" s="18" t="s">
        <v>85</v>
      </c>
    </row>
    <row r="188" spans="2:51" s="14" customFormat="1" ht="11.25">
      <c r="B188" s="220"/>
      <c r="C188" s="221"/>
      <c r="D188" s="200" t="s">
        <v>232</v>
      </c>
      <c r="E188" s="222" t="s">
        <v>1</v>
      </c>
      <c r="F188" s="223" t="s">
        <v>287</v>
      </c>
      <c r="G188" s="221"/>
      <c r="H188" s="224">
        <v>54</v>
      </c>
      <c r="I188" s="225"/>
      <c r="J188" s="221"/>
      <c r="K188" s="221"/>
      <c r="L188" s="226"/>
      <c r="M188" s="227"/>
      <c r="N188" s="228"/>
      <c r="O188" s="228"/>
      <c r="P188" s="228"/>
      <c r="Q188" s="228"/>
      <c r="R188" s="228"/>
      <c r="S188" s="228"/>
      <c r="T188" s="229"/>
      <c r="AT188" s="230" t="s">
        <v>232</v>
      </c>
      <c r="AU188" s="230" t="s">
        <v>85</v>
      </c>
      <c r="AV188" s="14" t="s">
        <v>85</v>
      </c>
      <c r="AW188" s="14" t="s">
        <v>32</v>
      </c>
      <c r="AX188" s="14" t="s">
        <v>76</v>
      </c>
      <c r="AY188" s="230" t="s">
        <v>118</v>
      </c>
    </row>
    <row r="189" spans="2:51" s="15" customFormat="1" ht="11.25">
      <c r="B189" s="231"/>
      <c r="C189" s="232"/>
      <c r="D189" s="200" t="s">
        <v>232</v>
      </c>
      <c r="E189" s="233" t="s">
        <v>1</v>
      </c>
      <c r="F189" s="234" t="s">
        <v>236</v>
      </c>
      <c r="G189" s="232"/>
      <c r="H189" s="235">
        <v>54</v>
      </c>
      <c r="I189" s="236"/>
      <c r="J189" s="232"/>
      <c r="K189" s="232"/>
      <c r="L189" s="237"/>
      <c r="M189" s="238"/>
      <c r="N189" s="239"/>
      <c r="O189" s="239"/>
      <c r="P189" s="239"/>
      <c r="Q189" s="239"/>
      <c r="R189" s="239"/>
      <c r="S189" s="239"/>
      <c r="T189" s="240"/>
      <c r="AT189" s="241" t="s">
        <v>232</v>
      </c>
      <c r="AU189" s="241" t="s">
        <v>85</v>
      </c>
      <c r="AV189" s="15" t="s">
        <v>136</v>
      </c>
      <c r="AW189" s="15" t="s">
        <v>32</v>
      </c>
      <c r="AX189" s="15" t="s">
        <v>83</v>
      </c>
      <c r="AY189" s="241" t="s">
        <v>118</v>
      </c>
    </row>
    <row r="190" spans="1:65" s="2" customFormat="1" ht="14.45" customHeight="1">
      <c r="A190" s="35"/>
      <c r="B190" s="36"/>
      <c r="C190" s="187" t="s">
        <v>288</v>
      </c>
      <c r="D190" s="187" t="s">
        <v>121</v>
      </c>
      <c r="E190" s="188" t="s">
        <v>289</v>
      </c>
      <c r="F190" s="189" t="s">
        <v>290</v>
      </c>
      <c r="G190" s="190" t="s">
        <v>283</v>
      </c>
      <c r="H190" s="191">
        <v>54</v>
      </c>
      <c r="I190" s="192"/>
      <c r="J190" s="193">
        <f>ROUND(I190*H190,2)</f>
        <v>0</v>
      </c>
      <c r="K190" s="189" t="s">
        <v>200</v>
      </c>
      <c r="L190" s="40"/>
      <c r="M190" s="194" t="s">
        <v>1</v>
      </c>
      <c r="N190" s="195" t="s">
        <v>41</v>
      </c>
      <c r="O190" s="72"/>
      <c r="P190" s="196">
        <f>O190*H190</f>
        <v>0</v>
      </c>
      <c r="Q190" s="196">
        <v>0</v>
      </c>
      <c r="R190" s="196">
        <f>Q190*H190</f>
        <v>0</v>
      </c>
      <c r="S190" s="196">
        <v>0</v>
      </c>
      <c r="T190" s="197">
        <f>S190*H190</f>
        <v>0</v>
      </c>
      <c r="U190" s="35"/>
      <c r="V190" s="35"/>
      <c r="W190" s="35"/>
      <c r="X190" s="35"/>
      <c r="Y190" s="35"/>
      <c r="Z190" s="35"/>
      <c r="AA190" s="35"/>
      <c r="AB190" s="35"/>
      <c r="AC190" s="35"/>
      <c r="AD190" s="35"/>
      <c r="AE190" s="35"/>
      <c r="AR190" s="198" t="s">
        <v>136</v>
      </c>
      <c r="AT190" s="198" t="s">
        <v>121</v>
      </c>
      <c r="AU190" s="198" t="s">
        <v>85</v>
      </c>
      <c r="AY190" s="18" t="s">
        <v>118</v>
      </c>
      <c r="BE190" s="199">
        <f>IF(N190="základní",J190,0)</f>
        <v>0</v>
      </c>
      <c r="BF190" s="199">
        <f>IF(N190="snížená",J190,0)</f>
        <v>0</v>
      </c>
      <c r="BG190" s="199">
        <f>IF(N190="zákl. přenesená",J190,0)</f>
        <v>0</v>
      </c>
      <c r="BH190" s="199">
        <f>IF(N190="sníž. přenesená",J190,0)</f>
        <v>0</v>
      </c>
      <c r="BI190" s="199">
        <f>IF(N190="nulová",J190,0)</f>
        <v>0</v>
      </c>
      <c r="BJ190" s="18" t="s">
        <v>83</v>
      </c>
      <c r="BK190" s="199">
        <f>ROUND(I190*H190,2)</f>
        <v>0</v>
      </c>
      <c r="BL190" s="18" t="s">
        <v>136</v>
      </c>
      <c r="BM190" s="198" t="s">
        <v>291</v>
      </c>
    </row>
    <row r="191" spans="1:47" s="2" customFormat="1" ht="19.5">
      <c r="A191" s="35"/>
      <c r="B191" s="36"/>
      <c r="C191" s="37"/>
      <c r="D191" s="200" t="s">
        <v>128</v>
      </c>
      <c r="E191" s="37"/>
      <c r="F191" s="201" t="s">
        <v>292</v>
      </c>
      <c r="G191" s="37"/>
      <c r="H191" s="37"/>
      <c r="I191" s="202"/>
      <c r="J191" s="37"/>
      <c r="K191" s="37"/>
      <c r="L191" s="40"/>
      <c r="M191" s="203"/>
      <c r="N191" s="204"/>
      <c r="O191" s="72"/>
      <c r="P191" s="72"/>
      <c r="Q191" s="72"/>
      <c r="R191" s="72"/>
      <c r="S191" s="72"/>
      <c r="T191" s="73"/>
      <c r="U191" s="35"/>
      <c r="V191" s="35"/>
      <c r="W191" s="35"/>
      <c r="X191" s="35"/>
      <c r="Y191" s="35"/>
      <c r="Z191" s="35"/>
      <c r="AA191" s="35"/>
      <c r="AB191" s="35"/>
      <c r="AC191" s="35"/>
      <c r="AD191" s="35"/>
      <c r="AE191" s="35"/>
      <c r="AT191" s="18" t="s">
        <v>128</v>
      </c>
      <c r="AU191" s="18" t="s">
        <v>85</v>
      </c>
    </row>
    <row r="192" spans="1:65" s="2" customFormat="1" ht="19.9" customHeight="1">
      <c r="A192" s="35"/>
      <c r="B192" s="36"/>
      <c r="C192" s="187" t="s">
        <v>293</v>
      </c>
      <c r="D192" s="187" t="s">
        <v>121</v>
      </c>
      <c r="E192" s="188" t="s">
        <v>294</v>
      </c>
      <c r="F192" s="189" t="s">
        <v>295</v>
      </c>
      <c r="G192" s="190" t="s">
        <v>223</v>
      </c>
      <c r="H192" s="191">
        <v>27</v>
      </c>
      <c r="I192" s="192"/>
      <c r="J192" s="193">
        <f>ROUND(I192*H192,2)</f>
        <v>0</v>
      </c>
      <c r="K192" s="189" t="s">
        <v>200</v>
      </c>
      <c r="L192" s="40"/>
      <c r="M192" s="194" t="s">
        <v>1</v>
      </c>
      <c r="N192" s="195" t="s">
        <v>41</v>
      </c>
      <c r="O192" s="72"/>
      <c r="P192" s="196">
        <f>O192*H192</f>
        <v>0</v>
      </c>
      <c r="Q192" s="196">
        <v>0.00046</v>
      </c>
      <c r="R192" s="196">
        <f>Q192*H192</f>
        <v>0.01242</v>
      </c>
      <c r="S192" s="196">
        <v>0</v>
      </c>
      <c r="T192" s="197">
        <f>S192*H192</f>
        <v>0</v>
      </c>
      <c r="U192" s="35"/>
      <c r="V192" s="35"/>
      <c r="W192" s="35"/>
      <c r="X192" s="35"/>
      <c r="Y192" s="35"/>
      <c r="Z192" s="35"/>
      <c r="AA192" s="35"/>
      <c r="AB192" s="35"/>
      <c r="AC192" s="35"/>
      <c r="AD192" s="35"/>
      <c r="AE192" s="35"/>
      <c r="AR192" s="198" t="s">
        <v>136</v>
      </c>
      <c r="AT192" s="198" t="s">
        <v>121</v>
      </c>
      <c r="AU192" s="198" t="s">
        <v>85</v>
      </c>
      <c r="AY192" s="18" t="s">
        <v>118</v>
      </c>
      <c r="BE192" s="199">
        <f>IF(N192="základní",J192,0)</f>
        <v>0</v>
      </c>
      <c r="BF192" s="199">
        <f>IF(N192="snížená",J192,0)</f>
        <v>0</v>
      </c>
      <c r="BG192" s="199">
        <f>IF(N192="zákl. přenesená",J192,0)</f>
        <v>0</v>
      </c>
      <c r="BH192" s="199">
        <f>IF(N192="sníž. přenesená",J192,0)</f>
        <v>0</v>
      </c>
      <c r="BI192" s="199">
        <f>IF(N192="nulová",J192,0)</f>
        <v>0</v>
      </c>
      <c r="BJ192" s="18" t="s">
        <v>83</v>
      </c>
      <c r="BK192" s="199">
        <f>ROUND(I192*H192,2)</f>
        <v>0</v>
      </c>
      <c r="BL192" s="18" t="s">
        <v>136</v>
      </c>
      <c r="BM192" s="198" t="s">
        <v>296</v>
      </c>
    </row>
    <row r="193" spans="1:47" s="2" customFormat="1" ht="19.5">
      <c r="A193" s="35"/>
      <c r="B193" s="36"/>
      <c r="C193" s="37"/>
      <c r="D193" s="200" t="s">
        <v>128</v>
      </c>
      <c r="E193" s="37"/>
      <c r="F193" s="201" t="s">
        <v>297</v>
      </c>
      <c r="G193" s="37"/>
      <c r="H193" s="37"/>
      <c r="I193" s="202"/>
      <c r="J193" s="37"/>
      <c r="K193" s="37"/>
      <c r="L193" s="40"/>
      <c r="M193" s="203"/>
      <c r="N193" s="204"/>
      <c r="O193" s="72"/>
      <c r="P193" s="72"/>
      <c r="Q193" s="72"/>
      <c r="R193" s="72"/>
      <c r="S193" s="72"/>
      <c r="T193" s="73"/>
      <c r="U193" s="35"/>
      <c r="V193" s="35"/>
      <c r="W193" s="35"/>
      <c r="X193" s="35"/>
      <c r="Y193" s="35"/>
      <c r="Z193" s="35"/>
      <c r="AA193" s="35"/>
      <c r="AB193" s="35"/>
      <c r="AC193" s="35"/>
      <c r="AD193" s="35"/>
      <c r="AE193" s="35"/>
      <c r="AT193" s="18" t="s">
        <v>128</v>
      </c>
      <c r="AU193" s="18" t="s">
        <v>85</v>
      </c>
    </row>
    <row r="194" spans="1:47" s="2" customFormat="1" ht="48.75">
      <c r="A194" s="35"/>
      <c r="B194" s="36"/>
      <c r="C194" s="37"/>
      <c r="D194" s="200" t="s">
        <v>203</v>
      </c>
      <c r="E194" s="37"/>
      <c r="F194" s="205" t="s">
        <v>298</v>
      </c>
      <c r="G194" s="37"/>
      <c r="H194" s="37"/>
      <c r="I194" s="202"/>
      <c r="J194" s="37"/>
      <c r="K194" s="37"/>
      <c r="L194" s="40"/>
      <c r="M194" s="203"/>
      <c r="N194" s="204"/>
      <c r="O194" s="72"/>
      <c r="P194" s="72"/>
      <c r="Q194" s="72"/>
      <c r="R194" s="72"/>
      <c r="S194" s="72"/>
      <c r="T194" s="73"/>
      <c r="U194" s="35"/>
      <c r="V194" s="35"/>
      <c r="W194" s="35"/>
      <c r="X194" s="35"/>
      <c r="Y194" s="35"/>
      <c r="Z194" s="35"/>
      <c r="AA194" s="35"/>
      <c r="AB194" s="35"/>
      <c r="AC194" s="35"/>
      <c r="AD194" s="35"/>
      <c r="AE194" s="35"/>
      <c r="AT194" s="18" t="s">
        <v>203</v>
      </c>
      <c r="AU194" s="18" t="s">
        <v>85</v>
      </c>
    </row>
    <row r="195" spans="1:65" s="2" customFormat="1" ht="19.9" customHeight="1">
      <c r="A195" s="35"/>
      <c r="B195" s="36"/>
      <c r="C195" s="187" t="s">
        <v>299</v>
      </c>
      <c r="D195" s="187" t="s">
        <v>121</v>
      </c>
      <c r="E195" s="188" t="s">
        <v>300</v>
      </c>
      <c r="F195" s="189" t="s">
        <v>301</v>
      </c>
      <c r="G195" s="190" t="s">
        <v>223</v>
      </c>
      <c r="H195" s="191">
        <v>27</v>
      </c>
      <c r="I195" s="192"/>
      <c r="J195" s="193">
        <f>ROUND(I195*H195,2)</f>
        <v>0</v>
      </c>
      <c r="K195" s="189" t="s">
        <v>200</v>
      </c>
      <c r="L195" s="40"/>
      <c r="M195" s="194" t="s">
        <v>1</v>
      </c>
      <c r="N195" s="195" t="s">
        <v>41</v>
      </c>
      <c r="O195" s="72"/>
      <c r="P195" s="196">
        <f>O195*H195</f>
        <v>0</v>
      </c>
      <c r="Q195" s="196">
        <v>0</v>
      </c>
      <c r="R195" s="196">
        <f>Q195*H195</f>
        <v>0</v>
      </c>
      <c r="S195" s="196">
        <v>0</v>
      </c>
      <c r="T195" s="197">
        <f>S195*H195</f>
        <v>0</v>
      </c>
      <c r="U195" s="35"/>
      <c r="V195" s="35"/>
      <c r="W195" s="35"/>
      <c r="X195" s="35"/>
      <c r="Y195" s="35"/>
      <c r="Z195" s="35"/>
      <c r="AA195" s="35"/>
      <c r="AB195" s="35"/>
      <c r="AC195" s="35"/>
      <c r="AD195" s="35"/>
      <c r="AE195" s="35"/>
      <c r="AR195" s="198" t="s">
        <v>136</v>
      </c>
      <c r="AT195" s="198" t="s">
        <v>121</v>
      </c>
      <c r="AU195" s="198" t="s">
        <v>85</v>
      </c>
      <c r="AY195" s="18" t="s">
        <v>118</v>
      </c>
      <c r="BE195" s="199">
        <f>IF(N195="základní",J195,0)</f>
        <v>0</v>
      </c>
      <c r="BF195" s="199">
        <f>IF(N195="snížená",J195,0)</f>
        <v>0</v>
      </c>
      <c r="BG195" s="199">
        <f>IF(N195="zákl. přenesená",J195,0)</f>
        <v>0</v>
      </c>
      <c r="BH195" s="199">
        <f>IF(N195="sníž. přenesená",J195,0)</f>
        <v>0</v>
      </c>
      <c r="BI195" s="199">
        <f>IF(N195="nulová",J195,0)</f>
        <v>0</v>
      </c>
      <c r="BJ195" s="18" t="s">
        <v>83</v>
      </c>
      <c r="BK195" s="199">
        <f>ROUND(I195*H195,2)</f>
        <v>0</v>
      </c>
      <c r="BL195" s="18" t="s">
        <v>136</v>
      </c>
      <c r="BM195" s="198" t="s">
        <v>302</v>
      </c>
    </row>
    <row r="196" spans="1:47" s="2" customFormat="1" ht="19.5">
      <c r="A196" s="35"/>
      <c r="B196" s="36"/>
      <c r="C196" s="37"/>
      <c r="D196" s="200" t="s">
        <v>128</v>
      </c>
      <c r="E196" s="37"/>
      <c r="F196" s="201" t="s">
        <v>303</v>
      </c>
      <c r="G196" s="37"/>
      <c r="H196" s="37"/>
      <c r="I196" s="202"/>
      <c r="J196" s="37"/>
      <c r="K196" s="37"/>
      <c r="L196" s="40"/>
      <c r="M196" s="203"/>
      <c r="N196" s="204"/>
      <c r="O196" s="72"/>
      <c r="P196" s="72"/>
      <c r="Q196" s="72"/>
      <c r="R196" s="72"/>
      <c r="S196" s="72"/>
      <c r="T196" s="73"/>
      <c r="U196" s="35"/>
      <c r="V196" s="35"/>
      <c r="W196" s="35"/>
      <c r="X196" s="35"/>
      <c r="Y196" s="35"/>
      <c r="Z196" s="35"/>
      <c r="AA196" s="35"/>
      <c r="AB196" s="35"/>
      <c r="AC196" s="35"/>
      <c r="AD196" s="35"/>
      <c r="AE196" s="35"/>
      <c r="AT196" s="18" t="s">
        <v>128</v>
      </c>
      <c r="AU196" s="18" t="s">
        <v>85</v>
      </c>
    </row>
    <row r="197" spans="1:65" s="2" customFormat="1" ht="19.9" customHeight="1">
      <c r="A197" s="35"/>
      <c r="B197" s="36"/>
      <c r="C197" s="187" t="s">
        <v>304</v>
      </c>
      <c r="D197" s="187" t="s">
        <v>121</v>
      </c>
      <c r="E197" s="188" t="s">
        <v>305</v>
      </c>
      <c r="F197" s="189" t="s">
        <v>306</v>
      </c>
      <c r="G197" s="190" t="s">
        <v>283</v>
      </c>
      <c r="H197" s="191">
        <v>153</v>
      </c>
      <c r="I197" s="192"/>
      <c r="J197" s="193">
        <f>ROUND(I197*H197,2)</f>
        <v>0</v>
      </c>
      <c r="K197" s="189" t="s">
        <v>200</v>
      </c>
      <c r="L197" s="40"/>
      <c r="M197" s="194" t="s">
        <v>1</v>
      </c>
      <c r="N197" s="195" t="s">
        <v>41</v>
      </c>
      <c r="O197" s="72"/>
      <c r="P197" s="196">
        <f>O197*H197</f>
        <v>0</v>
      </c>
      <c r="Q197" s="196">
        <v>0.00059</v>
      </c>
      <c r="R197" s="196">
        <f>Q197*H197</f>
        <v>0.09027</v>
      </c>
      <c r="S197" s="196">
        <v>0</v>
      </c>
      <c r="T197" s="197">
        <f>S197*H197</f>
        <v>0</v>
      </c>
      <c r="U197" s="35"/>
      <c r="V197" s="35"/>
      <c r="W197" s="35"/>
      <c r="X197" s="35"/>
      <c r="Y197" s="35"/>
      <c r="Z197" s="35"/>
      <c r="AA197" s="35"/>
      <c r="AB197" s="35"/>
      <c r="AC197" s="35"/>
      <c r="AD197" s="35"/>
      <c r="AE197" s="35"/>
      <c r="AR197" s="198" t="s">
        <v>136</v>
      </c>
      <c r="AT197" s="198" t="s">
        <v>121</v>
      </c>
      <c r="AU197" s="198" t="s">
        <v>85</v>
      </c>
      <c r="AY197" s="18" t="s">
        <v>118</v>
      </c>
      <c r="BE197" s="199">
        <f>IF(N197="základní",J197,0)</f>
        <v>0</v>
      </c>
      <c r="BF197" s="199">
        <f>IF(N197="snížená",J197,0)</f>
        <v>0</v>
      </c>
      <c r="BG197" s="199">
        <f>IF(N197="zákl. přenesená",J197,0)</f>
        <v>0</v>
      </c>
      <c r="BH197" s="199">
        <f>IF(N197="sníž. přenesená",J197,0)</f>
        <v>0</v>
      </c>
      <c r="BI197" s="199">
        <f>IF(N197="nulová",J197,0)</f>
        <v>0</v>
      </c>
      <c r="BJ197" s="18" t="s">
        <v>83</v>
      </c>
      <c r="BK197" s="199">
        <f>ROUND(I197*H197,2)</f>
        <v>0</v>
      </c>
      <c r="BL197" s="18" t="s">
        <v>136</v>
      </c>
      <c r="BM197" s="198" t="s">
        <v>307</v>
      </c>
    </row>
    <row r="198" spans="1:47" s="2" customFormat="1" ht="19.5">
      <c r="A198" s="35"/>
      <c r="B198" s="36"/>
      <c r="C198" s="37"/>
      <c r="D198" s="200" t="s">
        <v>128</v>
      </c>
      <c r="E198" s="37"/>
      <c r="F198" s="201" t="s">
        <v>308</v>
      </c>
      <c r="G198" s="37"/>
      <c r="H198" s="37"/>
      <c r="I198" s="202"/>
      <c r="J198" s="37"/>
      <c r="K198" s="37"/>
      <c r="L198" s="40"/>
      <c r="M198" s="203"/>
      <c r="N198" s="204"/>
      <c r="O198" s="72"/>
      <c r="P198" s="72"/>
      <c r="Q198" s="72"/>
      <c r="R198" s="72"/>
      <c r="S198" s="72"/>
      <c r="T198" s="73"/>
      <c r="U198" s="35"/>
      <c r="V198" s="35"/>
      <c r="W198" s="35"/>
      <c r="X198" s="35"/>
      <c r="Y198" s="35"/>
      <c r="Z198" s="35"/>
      <c r="AA198" s="35"/>
      <c r="AB198" s="35"/>
      <c r="AC198" s="35"/>
      <c r="AD198" s="35"/>
      <c r="AE198" s="35"/>
      <c r="AT198" s="18" t="s">
        <v>128</v>
      </c>
      <c r="AU198" s="18" t="s">
        <v>85</v>
      </c>
    </row>
    <row r="199" spans="1:47" s="2" customFormat="1" ht="29.25">
      <c r="A199" s="35"/>
      <c r="B199" s="36"/>
      <c r="C199" s="37"/>
      <c r="D199" s="200" t="s">
        <v>203</v>
      </c>
      <c r="E199" s="37"/>
      <c r="F199" s="205" t="s">
        <v>309</v>
      </c>
      <c r="G199" s="37"/>
      <c r="H199" s="37"/>
      <c r="I199" s="202"/>
      <c r="J199" s="37"/>
      <c r="K199" s="37"/>
      <c r="L199" s="40"/>
      <c r="M199" s="203"/>
      <c r="N199" s="204"/>
      <c r="O199" s="72"/>
      <c r="P199" s="72"/>
      <c r="Q199" s="72"/>
      <c r="R199" s="72"/>
      <c r="S199" s="72"/>
      <c r="T199" s="73"/>
      <c r="U199" s="35"/>
      <c r="V199" s="35"/>
      <c r="W199" s="35"/>
      <c r="X199" s="35"/>
      <c r="Y199" s="35"/>
      <c r="Z199" s="35"/>
      <c r="AA199" s="35"/>
      <c r="AB199" s="35"/>
      <c r="AC199" s="35"/>
      <c r="AD199" s="35"/>
      <c r="AE199" s="35"/>
      <c r="AT199" s="18" t="s">
        <v>203</v>
      </c>
      <c r="AU199" s="18" t="s">
        <v>85</v>
      </c>
    </row>
    <row r="200" spans="2:51" s="14" customFormat="1" ht="11.25">
      <c r="B200" s="220"/>
      <c r="C200" s="221"/>
      <c r="D200" s="200" t="s">
        <v>232</v>
      </c>
      <c r="E200" s="222" t="s">
        <v>1</v>
      </c>
      <c r="F200" s="223" t="s">
        <v>310</v>
      </c>
      <c r="G200" s="221"/>
      <c r="H200" s="224">
        <v>153</v>
      </c>
      <c r="I200" s="225"/>
      <c r="J200" s="221"/>
      <c r="K200" s="221"/>
      <c r="L200" s="226"/>
      <c r="M200" s="227"/>
      <c r="N200" s="228"/>
      <c r="O200" s="228"/>
      <c r="P200" s="228"/>
      <c r="Q200" s="228"/>
      <c r="R200" s="228"/>
      <c r="S200" s="228"/>
      <c r="T200" s="229"/>
      <c r="AT200" s="230" t="s">
        <v>232</v>
      </c>
      <c r="AU200" s="230" t="s">
        <v>85</v>
      </c>
      <c r="AV200" s="14" t="s">
        <v>85</v>
      </c>
      <c r="AW200" s="14" t="s">
        <v>32</v>
      </c>
      <c r="AX200" s="14" t="s">
        <v>76</v>
      </c>
      <c r="AY200" s="230" t="s">
        <v>118</v>
      </c>
    </row>
    <row r="201" spans="2:51" s="15" customFormat="1" ht="11.25">
      <c r="B201" s="231"/>
      <c r="C201" s="232"/>
      <c r="D201" s="200" t="s">
        <v>232</v>
      </c>
      <c r="E201" s="233" t="s">
        <v>1</v>
      </c>
      <c r="F201" s="234" t="s">
        <v>236</v>
      </c>
      <c r="G201" s="232"/>
      <c r="H201" s="235">
        <v>153</v>
      </c>
      <c r="I201" s="236"/>
      <c r="J201" s="232"/>
      <c r="K201" s="232"/>
      <c r="L201" s="237"/>
      <c r="M201" s="238"/>
      <c r="N201" s="239"/>
      <c r="O201" s="239"/>
      <c r="P201" s="239"/>
      <c r="Q201" s="239"/>
      <c r="R201" s="239"/>
      <c r="S201" s="239"/>
      <c r="T201" s="240"/>
      <c r="AT201" s="241" t="s">
        <v>232</v>
      </c>
      <c r="AU201" s="241" t="s">
        <v>85</v>
      </c>
      <c r="AV201" s="15" t="s">
        <v>136</v>
      </c>
      <c r="AW201" s="15" t="s">
        <v>32</v>
      </c>
      <c r="AX201" s="15" t="s">
        <v>83</v>
      </c>
      <c r="AY201" s="241" t="s">
        <v>118</v>
      </c>
    </row>
    <row r="202" spans="1:65" s="2" customFormat="1" ht="19.9" customHeight="1">
      <c r="A202" s="35"/>
      <c r="B202" s="36"/>
      <c r="C202" s="187" t="s">
        <v>311</v>
      </c>
      <c r="D202" s="187" t="s">
        <v>121</v>
      </c>
      <c r="E202" s="188" t="s">
        <v>312</v>
      </c>
      <c r="F202" s="189" t="s">
        <v>313</v>
      </c>
      <c r="G202" s="190" t="s">
        <v>283</v>
      </c>
      <c r="H202" s="191">
        <v>153</v>
      </c>
      <c r="I202" s="192"/>
      <c r="J202" s="193">
        <f>ROUND(I202*H202,2)</f>
        <v>0</v>
      </c>
      <c r="K202" s="189" t="s">
        <v>200</v>
      </c>
      <c r="L202" s="40"/>
      <c r="M202" s="194" t="s">
        <v>1</v>
      </c>
      <c r="N202" s="195" t="s">
        <v>41</v>
      </c>
      <c r="O202" s="72"/>
      <c r="P202" s="196">
        <f>O202*H202</f>
        <v>0</v>
      </c>
      <c r="Q202" s="196">
        <v>0</v>
      </c>
      <c r="R202" s="196">
        <f>Q202*H202</f>
        <v>0</v>
      </c>
      <c r="S202" s="196">
        <v>0</v>
      </c>
      <c r="T202" s="197">
        <f>S202*H202</f>
        <v>0</v>
      </c>
      <c r="U202" s="35"/>
      <c r="V202" s="35"/>
      <c r="W202" s="35"/>
      <c r="X202" s="35"/>
      <c r="Y202" s="35"/>
      <c r="Z202" s="35"/>
      <c r="AA202" s="35"/>
      <c r="AB202" s="35"/>
      <c r="AC202" s="35"/>
      <c r="AD202" s="35"/>
      <c r="AE202" s="35"/>
      <c r="AR202" s="198" t="s">
        <v>136</v>
      </c>
      <c r="AT202" s="198" t="s">
        <v>121</v>
      </c>
      <c r="AU202" s="198" t="s">
        <v>85</v>
      </c>
      <c r="AY202" s="18" t="s">
        <v>118</v>
      </c>
      <c r="BE202" s="199">
        <f>IF(N202="základní",J202,0)</f>
        <v>0</v>
      </c>
      <c r="BF202" s="199">
        <f>IF(N202="snížená",J202,0)</f>
        <v>0</v>
      </c>
      <c r="BG202" s="199">
        <f>IF(N202="zákl. přenesená",J202,0)</f>
        <v>0</v>
      </c>
      <c r="BH202" s="199">
        <f>IF(N202="sníž. přenesená",J202,0)</f>
        <v>0</v>
      </c>
      <c r="BI202" s="199">
        <f>IF(N202="nulová",J202,0)</f>
        <v>0</v>
      </c>
      <c r="BJ202" s="18" t="s">
        <v>83</v>
      </c>
      <c r="BK202" s="199">
        <f>ROUND(I202*H202,2)</f>
        <v>0</v>
      </c>
      <c r="BL202" s="18" t="s">
        <v>136</v>
      </c>
      <c r="BM202" s="198" t="s">
        <v>314</v>
      </c>
    </row>
    <row r="203" spans="1:47" s="2" customFormat="1" ht="19.5">
      <c r="A203" s="35"/>
      <c r="B203" s="36"/>
      <c r="C203" s="37"/>
      <c r="D203" s="200" t="s">
        <v>128</v>
      </c>
      <c r="E203" s="37"/>
      <c r="F203" s="201" t="s">
        <v>315</v>
      </c>
      <c r="G203" s="37"/>
      <c r="H203" s="37"/>
      <c r="I203" s="202"/>
      <c r="J203" s="37"/>
      <c r="K203" s="37"/>
      <c r="L203" s="40"/>
      <c r="M203" s="203"/>
      <c r="N203" s="204"/>
      <c r="O203" s="72"/>
      <c r="P203" s="72"/>
      <c r="Q203" s="72"/>
      <c r="R203" s="72"/>
      <c r="S203" s="72"/>
      <c r="T203" s="73"/>
      <c r="U203" s="35"/>
      <c r="V203" s="35"/>
      <c r="W203" s="35"/>
      <c r="X203" s="35"/>
      <c r="Y203" s="35"/>
      <c r="Z203" s="35"/>
      <c r="AA203" s="35"/>
      <c r="AB203" s="35"/>
      <c r="AC203" s="35"/>
      <c r="AD203" s="35"/>
      <c r="AE203" s="35"/>
      <c r="AT203" s="18" t="s">
        <v>128</v>
      </c>
      <c r="AU203" s="18" t="s">
        <v>85</v>
      </c>
    </row>
    <row r="204" spans="1:65" s="2" customFormat="1" ht="24">
      <c r="A204" s="35"/>
      <c r="B204" s="36"/>
      <c r="C204" s="187" t="s">
        <v>7</v>
      </c>
      <c r="D204" s="187" t="s">
        <v>121</v>
      </c>
      <c r="E204" s="188" t="s">
        <v>316</v>
      </c>
      <c r="F204" s="189" t="s">
        <v>317</v>
      </c>
      <c r="G204" s="190" t="s">
        <v>223</v>
      </c>
      <c r="H204" s="191">
        <v>408.858</v>
      </c>
      <c r="I204" s="192"/>
      <c r="J204" s="193">
        <f>ROUND(I204*H204,2)</f>
        <v>0</v>
      </c>
      <c r="K204" s="189" t="s">
        <v>200</v>
      </c>
      <c r="L204" s="40"/>
      <c r="M204" s="194" t="s">
        <v>1</v>
      </c>
      <c r="N204" s="195" t="s">
        <v>41</v>
      </c>
      <c r="O204" s="72"/>
      <c r="P204" s="196">
        <f>O204*H204</f>
        <v>0</v>
      </c>
      <c r="Q204" s="196">
        <v>0</v>
      </c>
      <c r="R204" s="196">
        <f>Q204*H204</f>
        <v>0</v>
      </c>
      <c r="S204" s="196">
        <v>0</v>
      </c>
      <c r="T204" s="197">
        <f>S204*H204</f>
        <v>0</v>
      </c>
      <c r="U204" s="35"/>
      <c r="V204" s="35"/>
      <c r="W204" s="35"/>
      <c r="X204" s="35"/>
      <c r="Y204" s="35"/>
      <c r="Z204" s="35"/>
      <c r="AA204" s="35"/>
      <c r="AB204" s="35"/>
      <c r="AC204" s="35"/>
      <c r="AD204" s="35"/>
      <c r="AE204" s="35"/>
      <c r="AR204" s="198" t="s">
        <v>136</v>
      </c>
      <c r="AT204" s="198" t="s">
        <v>121</v>
      </c>
      <c r="AU204" s="198" t="s">
        <v>85</v>
      </c>
      <c r="AY204" s="18" t="s">
        <v>118</v>
      </c>
      <c r="BE204" s="199">
        <f>IF(N204="základní",J204,0)</f>
        <v>0</v>
      </c>
      <c r="BF204" s="199">
        <f>IF(N204="snížená",J204,0)</f>
        <v>0</v>
      </c>
      <c r="BG204" s="199">
        <f>IF(N204="zákl. přenesená",J204,0)</f>
        <v>0</v>
      </c>
      <c r="BH204" s="199">
        <f>IF(N204="sníž. přenesená",J204,0)</f>
        <v>0</v>
      </c>
      <c r="BI204" s="199">
        <f>IF(N204="nulová",J204,0)</f>
        <v>0</v>
      </c>
      <c r="BJ204" s="18" t="s">
        <v>83</v>
      </c>
      <c r="BK204" s="199">
        <f>ROUND(I204*H204,2)</f>
        <v>0</v>
      </c>
      <c r="BL204" s="18" t="s">
        <v>136</v>
      </c>
      <c r="BM204" s="198" t="s">
        <v>318</v>
      </c>
    </row>
    <row r="205" spans="1:47" s="2" customFormat="1" ht="39">
      <c r="A205" s="35"/>
      <c r="B205" s="36"/>
      <c r="C205" s="37"/>
      <c r="D205" s="200" t="s">
        <v>128</v>
      </c>
      <c r="E205" s="37"/>
      <c r="F205" s="201" t="s">
        <v>319</v>
      </c>
      <c r="G205" s="37"/>
      <c r="H205" s="37"/>
      <c r="I205" s="202"/>
      <c r="J205" s="37"/>
      <c r="K205" s="37"/>
      <c r="L205" s="40"/>
      <c r="M205" s="203"/>
      <c r="N205" s="204"/>
      <c r="O205" s="72"/>
      <c r="P205" s="72"/>
      <c r="Q205" s="72"/>
      <c r="R205" s="72"/>
      <c r="S205" s="72"/>
      <c r="T205" s="73"/>
      <c r="U205" s="35"/>
      <c r="V205" s="35"/>
      <c r="W205" s="35"/>
      <c r="X205" s="35"/>
      <c r="Y205" s="35"/>
      <c r="Z205" s="35"/>
      <c r="AA205" s="35"/>
      <c r="AB205" s="35"/>
      <c r="AC205" s="35"/>
      <c r="AD205" s="35"/>
      <c r="AE205" s="35"/>
      <c r="AT205" s="18" t="s">
        <v>128</v>
      </c>
      <c r="AU205" s="18" t="s">
        <v>85</v>
      </c>
    </row>
    <row r="206" spans="1:47" s="2" customFormat="1" ht="58.5">
      <c r="A206" s="35"/>
      <c r="B206" s="36"/>
      <c r="C206" s="37"/>
      <c r="D206" s="200" t="s">
        <v>203</v>
      </c>
      <c r="E206" s="37"/>
      <c r="F206" s="205" t="s">
        <v>320</v>
      </c>
      <c r="G206" s="37"/>
      <c r="H206" s="37"/>
      <c r="I206" s="202"/>
      <c r="J206" s="37"/>
      <c r="K206" s="37"/>
      <c r="L206" s="40"/>
      <c r="M206" s="203"/>
      <c r="N206" s="204"/>
      <c r="O206" s="72"/>
      <c r="P206" s="72"/>
      <c r="Q206" s="72"/>
      <c r="R206" s="72"/>
      <c r="S206" s="72"/>
      <c r="T206" s="73"/>
      <c r="U206" s="35"/>
      <c r="V206" s="35"/>
      <c r="W206" s="35"/>
      <c r="X206" s="35"/>
      <c r="Y206" s="35"/>
      <c r="Z206" s="35"/>
      <c r="AA206" s="35"/>
      <c r="AB206" s="35"/>
      <c r="AC206" s="35"/>
      <c r="AD206" s="35"/>
      <c r="AE206" s="35"/>
      <c r="AT206" s="18" t="s">
        <v>203</v>
      </c>
      <c r="AU206" s="18" t="s">
        <v>85</v>
      </c>
    </row>
    <row r="207" spans="2:51" s="13" customFormat="1" ht="11.25">
      <c r="B207" s="210"/>
      <c r="C207" s="211"/>
      <c r="D207" s="200" t="s">
        <v>232</v>
      </c>
      <c r="E207" s="212" t="s">
        <v>1</v>
      </c>
      <c r="F207" s="213" t="s">
        <v>321</v>
      </c>
      <c r="G207" s="211"/>
      <c r="H207" s="212" t="s">
        <v>1</v>
      </c>
      <c r="I207" s="214"/>
      <c r="J207" s="211"/>
      <c r="K207" s="211"/>
      <c r="L207" s="215"/>
      <c r="M207" s="216"/>
      <c r="N207" s="217"/>
      <c r="O207" s="217"/>
      <c r="P207" s="217"/>
      <c r="Q207" s="217"/>
      <c r="R207" s="217"/>
      <c r="S207" s="217"/>
      <c r="T207" s="218"/>
      <c r="AT207" s="219" t="s">
        <v>232</v>
      </c>
      <c r="AU207" s="219" t="s">
        <v>85</v>
      </c>
      <c r="AV207" s="13" t="s">
        <v>83</v>
      </c>
      <c r="AW207" s="13" t="s">
        <v>32</v>
      </c>
      <c r="AX207" s="13" t="s">
        <v>76</v>
      </c>
      <c r="AY207" s="219" t="s">
        <v>118</v>
      </c>
    </row>
    <row r="208" spans="2:51" s="14" customFormat="1" ht="11.25">
      <c r="B208" s="220"/>
      <c r="C208" s="221"/>
      <c r="D208" s="200" t="s">
        <v>232</v>
      </c>
      <c r="E208" s="222" t="s">
        <v>1</v>
      </c>
      <c r="F208" s="223" t="s">
        <v>322</v>
      </c>
      <c r="G208" s="221"/>
      <c r="H208" s="224">
        <v>224.219</v>
      </c>
      <c r="I208" s="225"/>
      <c r="J208" s="221"/>
      <c r="K208" s="221"/>
      <c r="L208" s="226"/>
      <c r="M208" s="227"/>
      <c r="N208" s="228"/>
      <c r="O208" s="228"/>
      <c r="P208" s="228"/>
      <c r="Q208" s="228"/>
      <c r="R208" s="228"/>
      <c r="S208" s="228"/>
      <c r="T208" s="229"/>
      <c r="AT208" s="230" t="s">
        <v>232</v>
      </c>
      <c r="AU208" s="230" t="s">
        <v>85</v>
      </c>
      <c r="AV208" s="14" t="s">
        <v>85</v>
      </c>
      <c r="AW208" s="14" t="s">
        <v>32</v>
      </c>
      <c r="AX208" s="14" t="s">
        <v>76</v>
      </c>
      <c r="AY208" s="230" t="s">
        <v>118</v>
      </c>
    </row>
    <row r="209" spans="2:51" s="13" customFormat="1" ht="11.25">
      <c r="B209" s="210"/>
      <c r="C209" s="211"/>
      <c r="D209" s="200" t="s">
        <v>232</v>
      </c>
      <c r="E209" s="212" t="s">
        <v>1</v>
      </c>
      <c r="F209" s="213" t="s">
        <v>323</v>
      </c>
      <c r="G209" s="211"/>
      <c r="H209" s="212" t="s">
        <v>1</v>
      </c>
      <c r="I209" s="214"/>
      <c r="J209" s="211"/>
      <c r="K209" s="211"/>
      <c r="L209" s="215"/>
      <c r="M209" s="216"/>
      <c r="N209" s="217"/>
      <c r="O209" s="217"/>
      <c r="P209" s="217"/>
      <c r="Q209" s="217"/>
      <c r="R209" s="217"/>
      <c r="S209" s="217"/>
      <c r="T209" s="218"/>
      <c r="AT209" s="219" t="s">
        <v>232</v>
      </c>
      <c r="AU209" s="219" t="s">
        <v>85</v>
      </c>
      <c r="AV209" s="13" t="s">
        <v>83</v>
      </c>
      <c r="AW209" s="13" t="s">
        <v>32</v>
      </c>
      <c r="AX209" s="13" t="s">
        <v>76</v>
      </c>
      <c r="AY209" s="219" t="s">
        <v>118</v>
      </c>
    </row>
    <row r="210" spans="2:51" s="14" customFormat="1" ht="11.25">
      <c r="B210" s="220"/>
      <c r="C210" s="221"/>
      <c r="D210" s="200" t="s">
        <v>232</v>
      </c>
      <c r="E210" s="222" t="s">
        <v>1</v>
      </c>
      <c r="F210" s="223" t="s">
        <v>324</v>
      </c>
      <c r="G210" s="221"/>
      <c r="H210" s="224">
        <v>184.639</v>
      </c>
      <c r="I210" s="225"/>
      <c r="J210" s="221"/>
      <c r="K210" s="221"/>
      <c r="L210" s="226"/>
      <c r="M210" s="227"/>
      <c r="N210" s="228"/>
      <c r="O210" s="228"/>
      <c r="P210" s="228"/>
      <c r="Q210" s="228"/>
      <c r="R210" s="228"/>
      <c r="S210" s="228"/>
      <c r="T210" s="229"/>
      <c r="AT210" s="230" t="s">
        <v>232</v>
      </c>
      <c r="AU210" s="230" t="s">
        <v>85</v>
      </c>
      <c r="AV210" s="14" t="s">
        <v>85</v>
      </c>
      <c r="AW210" s="14" t="s">
        <v>32</v>
      </c>
      <c r="AX210" s="14" t="s">
        <v>76</v>
      </c>
      <c r="AY210" s="230" t="s">
        <v>118</v>
      </c>
    </row>
    <row r="211" spans="2:51" s="15" customFormat="1" ht="11.25">
      <c r="B211" s="231"/>
      <c r="C211" s="232"/>
      <c r="D211" s="200" t="s">
        <v>232</v>
      </c>
      <c r="E211" s="233" t="s">
        <v>1</v>
      </c>
      <c r="F211" s="234" t="s">
        <v>236</v>
      </c>
      <c r="G211" s="232"/>
      <c r="H211" s="235">
        <v>408.858</v>
      </c>
      <c r="I211" s="236"/>
      <c r="J211" s="232"/>
      <c r="K211" s="232"/>
      <c r="L211" s="237"/>
      <c r="M211" s="238"/>
      <c r="N211" s="239"/>
      <c r="O211" s="239"/>
      <c r="P211" s="239"/>
      <c r="Q211" s="239"/>
      <c r="R211" s="239"/>
      <c r="S211" s="239"/>
      <c r="T211" s="240"/>
      <c r="AT211" s="241" t="s">
        <v>232</v>
      </c>
      <c r="AU211" s="241" t="s">
        <v>85</v>
      </c>
      <c r="AV211" s="15" t="s">
        <v>136</v>
      </c>
      <c r="AW211" s="15" t="s">
        <v>32</v>
      </c>
      <c r="AX211" s="15" t="s">
        <v>83</v>
      </c>
      <c r="AY211" s="241" t="s">
        <v>118</v>
      </c>
    </row>
    <row r="212" spans="1:65" s="2" customFormat="1" ht="24">
      <c r="A212" s="35"/>
      <c r="B212" s="36"/>
      <c r="C212" s="187" t="s">
        <v>325</v>
      </c>
      <c r="D212" s="187" t="s">
        <v>121</v>
      </c>
      <c r="E212" s="188" t="s">
        <v>326</v>
      </c>
      <c r="F212" s="189" t="s">
        <v>327</v>
      </c>
      <c r="G212" s="190" t="s">
        <v>223</v>
      </c>
      <c r="H212" s="191">
        <v>23.59</v>
      </c>
      <c r="I212" s="192"/>
      <c r="J212" s="193">
        <f>ROUND(I212*H212,2)</f>
        <v>0</v>
      </c>
      <c r="K212" s="189" t="s">
        <v>200</v>
      </c>
      <c r="L212" s="40"/>
      <c r="M212" s="194" t="s">
        <v>1</v>
      </c>
      <c r="N212" s="195"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136</v>
      </c>
      <c r="AT212" s="198" t="s">
        <v>121</v>
      </c>
      <c r="AU212" s="198" t="s">
        <v>85</v>
      </c>
      <c r="AY212" s="18" t="s">
        <v>118</v>
      </c>
      <c r="BE212" s="199">
        <f>IF(N212="základní",J212,0)</f>
        <v>0</v>
      </c>
      <c r="BF212" s="199">
        <f>IF(N212="snížená",J212,0)</f>
        <v>0</v>
      </c>
      <c r="BG212" s="199">
        <f>IF(N212="zákl. přenesená",J212,0)</f>
        <v>0</v>
      </c>
      <c r="BH212" s="199">
        <f>IF(N212="sníž. přenesená",J212,0)</f>
        <v>0</v>
      </c>
      <c r="BI212" s="199">
        <f>IF(N212="nulová",J212,0)</f>
        <v>0</v>
      </c>
      <c r="BJ212" s="18" t="s">
        <v>83</v>
      </c>
      <c r="BK212" s="199">
        <f>ROUND(I212*H212,2)</f>
        <v>0</v>
      </c>
      <c r="BL212" s="18" t="s">
        <v>136</v>
      </c>
      <c r="BM212" s="198" t="s">
        <v>328</v>
      </c>
    </row>
    <row r="213" spans="1:47" s="2" customFormat="1" ht="39">
      <c r="A213" s="35"/>
      <c r="B213" s="36"/>
      <c r="C213" s="37"/>
      <c r="D213" s="200" t="s">
        <v>128</v>
      </c>
      <c r="E213" s="37"/>
      <c r="F213" s="201" t="s">
        <v>329</v>
      </c>
      <c r="G213" s="37"/>
      <c r="H213" s="37"/>
      <c r="I213" s="202"/>
      <c r="J213" s="37"/>
      <c r="K213" s="37"/>
      <c r="L213" s="40"/>
      <c r="M213" s="203"/>
      <c r="N213" s="204"/>
      <c r="O213" s="72"/>
      <c r="P213" s="72"/>
      <c r="Q213" s="72"/>
      <c r="R213" s="72"/>
      <c r="S213" s="72"/>
      <c r="T213" s="73"/>
      <c r="U213" s="35"/>
      <c r="V213" s="35"/>
      <c r="W213" s="35"/>
      <c r="X213" s="35"/>
      <c r="Y213" s="35"/>
      <c r="Z213" s="35"/>
      <c r="AA213" s="35"/>
      <c r="AB213" s="35"/>
      <c r="AC213" s="35"/>
      <c r="AD213" s="35"/>
      <c r="AE213" s="35"/>
      <c r="AT213" s="18" t="s">
        <v>128</v>
      </c>
      <c r="AU213" s="18" t="s">
        <v>85</v>
      </c>
    </row>
    <row r="214" spans="1:47" s="2" customFormat="1" ht="58.5">
      <c r="A214" s="35"/>
      <c r="B214" s="36"/>
      <c r="C214" s="37"/>
      <c r="D214" s="200" t="s">
        <v>203</v>
      </c>
      <c r="E214" s="37"/>
      <c r="F214" s="205" t="s">
        <v>320</v>
      </c>
      <c r="G214" s="37"/>
      <c r="H214" s="37"/>
      <c r="I214" s="202"/>
      <c r="J214" s="37"/>
      <c r="K214" s="37"/>
      <c r="L214" s="40"/>
      <c r="M214" s="203"/>
      <c r="N214" s="204"/>
      <c r="O214" s="72"/>
      <c r="P214" s="72"/>
      <c r="Q214" s="72"/>
      <c r="R214" s="72"/>
      <c r="S214" s="72"/>
      <c r="T214" s="73"/>
      <c r="U214" s="35"/>
      <c r="V214" s="35"/>
      <c r="W214" s="35"/>
      <c r="X214" s="35"/>
      <c r="Y214" s="35"/>
      <c r="Z214" s="35"/>
      <c r="AA214" s="35"/>
      <c r="AB214" s="35"/>
      <c r="AC214" s="35"/>
      <c r="AD214" s="35"/>
      <c r="AE214" s="35"/>
      <c r="AT214" s="18" t="s">
        <v>203</v>
      </c>
      <c r="AU214" s="18" t="s">
        <v>85</v>
      </c>
    </row>
    <row r="215" spans="2:51" s="13" customFormat="1" ht="11.25">
      <c r="B215" s="210"/>
      <c r="C215" s="211"/>
      <c r="D215" s="200" t="s">
        <v>232</v>
      </c>
      <c r="E215" s="212" t="s">
        <v>1</v>
      </c>
      <c r="F215" s="213" t="s">
        <v>330</v>
      </c>
      <c r="G215" s="211"/>
      <c r="H215" s="212" t="s">
        <v>1</v>
      </c>
      <c r="I215" s="214"/>
      <c r="J215" s="211"/>
      <c r="K215" s="211"/>
      <c r="L215" s="215"/>
      <c r="M215" s="216"/>
      <c r="N215" s="217"/>
      <c r="O215" s="217"/>
      <c r="P215" s="217"/>
      <c r="Q215" s="217"/>
      <c r="R215" s="217"/>
      <c r="S215" s="217"/>
      <c r="T215" s="218"/>
      <c r="AT215" s="219" t="s">
        <v>232</v>
      </c>
      <c r="AU215" s="219" t="s">
        <v>85</v>
      </c>
      <c r="AV215" s="13" t="s">
        <v>83</v>
      </c>
      <c r="AW215" s="13" t="s">
        <v>32</v>
      </c>
      <c r="AX215" s="13" t="s">
        <v>76</v>
      </c>
      <c r="AY215" s="219" t="s">
        <v>118</v>
      </c>
    </row>
    <row r="216" spans="2:51" s="14" customFormat="1" ht="11.25">
      <c r="B216" s="220"/>
      <c r="C216" s="221"/>
      <c r="D216" s="200" t="s">
        <v>232</v>
      </c>
      <c r="E216" s="222" t="s">
        <v>1</v>
      </c>
      <c r="F216" s="223" t="s">
        <v>331</v>
      </c>
      <c r="G216" s="221"/>
      <c r="H216" s="224">
        <v>13.154</v>
      </c>
      <c r="I216" s="225"/>
      <c r="J216" s="221"/>
      <c r="K216" s="221"/>
      <c r="L216" s="226"/>
      <c r="M216" s="227"/>
      <c r="N216" s="228"/>
      <c r="O216" s="228"/>
      <c r="P216" s="228"/>
      <c r="Q216" s="228"/>
      <c r="R216" s="228"/>
      <c r="S216" s="228"/>
      <c r="T216" s="229"/>
      <c r="AT216" s="230" t="s">
        <v>232</v>
      </c>
      <c r="AU216" s="230" t="s">
        <v>85</v>
      </c>
      <c r="AV216" s="14" t="s">
        <v>85</v>
      </c>
      <c r="AW216" s="14" t="s">
        <v>32</v>
      </c>
      <c r="AX216" s="14" t="s">
        <v>76</v>
      </c>
      <c r="AY216" s="230" t="s">
        <v>118</v>
      </c>
    </row>
    <row r="217" spans="2:51" s="14" customFormat="1" ht="11.25">
      <c r="B217" s="220"/>
      <c r="C217" s="221"/>
      <c r="D217" s="200" t="s">
        <v>232</v>
      </c>
      <c r="E217" s="222" t="s">
        <v>1</v>
      </c>
      <c r="F217" s="223" t="s">
        <v>332</v>
      </c>
      <c r="G217" s="221"/>
      <c r="H217" s="224">
        <v>1.364</v>
      </c>
      <c r="I217" s="225"/>
      <c r="J217" s="221"/>
      <c r="K217" s="221"/>
      <c r="L217" s="226"/>
      <c r="M217" s="227"/>
      <c r="N217" s="228"/>
      <c r="O217" s="228"/>
      <c r="P217" s="228"/>
      <c r="Q217" s="228"/>
      <c r="R217" s="228"/>
      <c r="S217" s="228"/>
      <c r="T217" s="229"/>
      <c r="AT217" s="230" t="s">
        <v>232</v>
      </c>
      <c r="AU217" s="230" t="s">
        <v>85</v>
      </c>
      <c r="AV217" s="14" t="s">
        <v>85</v>
      </c>
      <c r="AW217" s="14" t="s">
        <v>32</v>
      </c>
      <c r="AX217" s="14" t="s">
        <v>76</v>
      </c>
      <c r="AY217" s="230" t="s">
        <v>118</v>
      </c>
    </row>
    <row r="218" spans="2:51" s="14" customFormat="1" ht="11.25">
      <c r="B218" s="220"/>
      <c r="C218" s="221"/>
      <c r="D218" s="200" t="s">
        <v>232</v>
      </c>
      <c r="E218" s="222" t="s">
        <v>1</v>
      </c>
      <c r="F218" s="223" t="s">
        <v>333</v>
      </c>
      <c r="G218" s="221"/>
      <c r="H218" s="224">
        <v>4.536</v>
      </c>
      <c r="I218" s="225"/>
      <c r="J218" s="221"/>
      <c r="K218" s="221"/>
      <c r="L218" s="226"/>
      <c r="M218" s="227"/>
      <c r="N218" s="228"/>
      <c r="O218" s="228"/>
      <c r="P218" s="228"/>
      <c r="Q218" s="228"/>
      <c r="R218" s="228"/>
      <c r="S218" s="228"/>
      <c r="T218" s="229"/>
      <c r="AT218" s="230" t="s">
        <v>232</v>
      </c>
      <c r="AU218" s="230" t="s">
        <v>85</v>
      </c>
      <c r="AV218" s="14" t="s">
        <v>85</v>
      </c>
      <c r="AW218" s="14" t="s">
        <v>32</v>
      </c>
      <c r="AX218" s="14" t="s">
        <v>76</v>
      </c>
      <c r="AY218" s="230" t="s">
        <v>118</v>
      </c>
    </row>
    <row r="219" spans="2:51" s="14" customFormat="1" ht="11.25">
      <c r="B219" s="220"/>
      <c r="C219" s="221"/>
      <c r="D219" s="200" t="s">
        <v>232</v>
      </c>
      <c r="E219" s="222" t="s">
        <v>1</v>
      </c>
      <c r="F219" s="223" t="s">
        <v>334</v>
      </c>
      <c r="G219" s="221"/>
      <c r="H219" s="224">
        <v>4.536</v>
      </c>
      <c r="I219" s="225"/>
      <c r="J219" s="221"/>
      <c r="K219" s="221"/>
      <c r="L219" s="226"/>
      <c r="M219" s="227"/>
      <c r="N219" s="228"/>
      <c r="O219" s="228"/>
      <c r="P219" s="228"/>
      <c r="Q219" s="228"/>
      <c r="R219" s="228"/>
      <c r="S219" s="228"/>
      <c r="T219" s="229"/>
      <c r="AT219" s="230" t="s">
        <v>232</v>
      </c>
      <c r="AU219" s="230" t="s">
        <v>85</v>
      </c>
      <c r="AV219" s="14" t="s">
        <v>85</v>
      </c>
      <c r="AW219" s="14" t="s">
        <v>32</v>
      </c>
      <c r="AX219" s="14" t="s">
        <v>76</v>
      </c>
      <c r="AY219" s="230" t="s">
        <v>118</v>
      </c>
    </row>
    <row r="220" spans="2:51" s="15" customFormat="1" ht="11.25">
      <c r="B220" s="231"/>
      <c r="C220" s="232"/>
      <c r="D220" s="200" t="s">
        <v>232</v>
      </c>
      <c r="E220" s="233" t="s">
        <v>1</v>
      </c>
      <c r="F220" s="234" t="s">
        <v>236</v>
      </c>
      <c r="G220" s="232"/>
      <c r="H220" s="235">
        <v>23.59</v>
      </c>
      <c r="I220" s="236"/>
      <c r="J220" s="232"/>
      <c r="K220" s="232"/>
      <c r="L220" s="237"/>
      <c r="M220" s="238"/>
      <c r="N220" s="239"/>
      <c r="O220" s="239"/>
      <c r="P220" s="239"/>
      <c r="Q220" s="239"/>
      <c r="R220" s="239"/>
      <c r="S220" s="239"/>
      <c r="T220" s="240"/>
      <c r="AT220" s="241" t="s">
        <v>232</v>
      </c>
      <c r="AU220" s="241" t="s">
        <v>85</v>
      </c>
      <c r="AV220" s="15" t="s">
        <v>136</v>
      </c>
      <c r="AW220" s="15" t="s">
        <v>32</v>
      </c>
      <c r="AX220" s="15" t="s">
        <v>83</v>
      </c>
      <c r="AY220" s="241" t="s">
        <v>118</v>
      </c>
    </row>
    <row r="221" spans="1:65" s="2" customFormat="1" ht="24">
      <c r="A221" s="35"/>
      <c r="B221" s="36"/>
      <c r="C221" s="187" t="s">
        <v>335</v>
      </c>
      <c r="D221" s="187" t="s">
        <v>121</v>
      </c>
      <c r="E221" s="188" t="s">
        <v>336</v>
      </c>
      <c r="F221" s="189" t="s">
        <v>337</v>
      </c>
      <c r="G221" s="190" t="s">
        <v>223</v>
      </c>
      <c r="H221" s="191">
        <v>39.58</v>
      </c>
      <c r="I221" s="192"/>
      <c r="J221" s="193">
        <f>ROUND(I221*H221,2)</f>
        <v>0</v>
      </c>
      <c r="K221" s="189" t="s">
        <v>200</v>
      </c>
      <c r="L221" s="40"/>
      <c r="M221" s="194" t="s">
        <v>1</v>
      </c>
      <c r="N221" s="195" t="s">
        <v>41</v>
      </c>
      <c r="O221" s="72"/>
      <c r="P221" s="196">
        <f>O221*H221</f>
        <v>0</v>
      </c>
      <c r="Q221" s="196">
        <v>0</v>
      </c>
      <c r="R221" s="196">
        <f>Q221*H221</f>
        <v>0</v>
      </c>
      <c r="S221" s="196">
        <v>0</v>
      </c>
      <c r="T221" s="197">
        <f>S221*H221</f>
        <v>0</v>
      </c>
      <c r="U221" s="35"/>
      <c r="V221" s="35"/>
      <c r="W221" s="35"/>
      <c r="X221" s="35"/>
      <c r="Y221" s="35"/>
      <c r="Z221" s="35"/>
      <c r="AA221" s="35"/>
      <c r="AB221" s="35"/>
      <c r="AC221" s="35"/>
      <c r="AD221" s="35"/>
      <c r="AE221" s="35"/>
      <c r="AR221" s="198" t="s">
        <v>136</v>
      </c>
      <c r="AT221" s="198" t="s">
        <v>121</v>
      </c>
      <c r="AU221" s="198" t="s">
        <v>85</v>
      </c>
      <c r="AY221" s="18" t="s">
        <v>118</v>
      </c>
      <c r="BE221" s="199">
        <f>IF(N221="základní",J221,0)</f>
        <v>0</v>
      </c>
      <c r="BF221" s="199">
        <f>IF(N221="snížená",J221,0)</f>
        <v>0</v>
      </c>
      <c r="BG221" s="199">
        <f>IF(N221="zákl. přenesená",J221,0)</f>
        <v>0</v>
      </c>
      <c r="BH221" s="199">
        <f>IF(N221="sníž. přenesená",J221,0)</f>
        <v>0</v>
      </c>
      <c r="BI221" s="199">
        <f>IF(N221="nulová",J221,0)</f>
        <v>0</v>
      </c>
      <c r="BJ221" s="18" t="s">
        <v>83</v>
      </c>
      <c r="BK221" s="199">
        <f>ROUND(I221*H221,2)</f>
        <v>0</v>
      </c>
      <c r="BL221" s="18" t="s">
        <v>136</v>
      </c>
      <c r="BM221" s="198" t="s">
        <v>338</v>
      </c>
    </row>
    <row r="222" spans="1:47" s="2" customFormat="1" ht="39">
      <c r="A222" s="35"/>
      <c r="B222" s="36"/>
      <c r="C222" s="37"/>
      <c r="D222" s="200" t="s">
        <v>128</v>
      </c>
      <c r="E222" s="37"/>
      <c r="F222" s="201" t="s">
        <v>339</v>
      </c>
      <c r="G222" s="37"/>
      <c r="H222" s="37"/>
      <c r="I222" s="202"/>
      <c r="J222" s="37"/>
      <c r="K222" s="37"/>
      <c r="L222" s="40"/>
      <c r="M222" s="203"/>
      <c r="N222" s="204"/>
      <c r="O222" s="72"/>
      <c r="P222" s="72"/>
      <c r="Q222" s="72"/>
      <c r="R222" s="72"/>
      <c r="S222" s="72"/>
      <c r="T222" s="73"/>
      <c r="U222" s="35"/>
      <c r="V222" s="35"/>
      <c r="W222" s="35"/>
      <c r="X222" s="35"/>
      <c r="Y222" s="35"/>
      <c r="Z222" s="35"/>
      <c r="AA222" s="35"/>
      <c r="AB222" s="35"/>
      <c r="AC222" s="35"/>
      <c r="AD222" s="35"/>
      <c r="AE222" s="35"/>
      <c r="AT222" s="18" t="s">
        <v>128</v>
      </c>
      <c r="AU222" s="18" t="s">
        <v>85</v>
      </c>
    </row>
    <row r="223" spans="1:47" s="2" customFormat="1" ht="58.5">
      <c r="A223" s="35"/>
      <c r="B223" s="36"/>
      <c r="C223" s="37"/>
      <c r="D223" s="200" t="s">
        <v>203</v>
      </c>
      <c r="E223" s="37"/>
      <c r="F223" s="205" t="s">
        <v>320</v>
      </c>
      <c r="G223" s="37"/>
      <c r="H223" s="37"/>
      <c r="I223" s="202"/>
      <c r="J223" s="37"/>
      <c r="K223" s="37"/>
      <c r="L223" s="40"/>
      <c r="M223" s="203"/>
      <c r="N223" s="204"/>
      <c r="O223" s="72"/>
      <c r="P223" s="72"/>
      <c r="Q223" s="72"/>
      <c r="R223" s="72"/>
      <c r="S223" s="72"/>
      <c r="T223" s="73"/>
      <c r="U223" s="35"/>
      <c r="V223" s="35"/>
      <c r="W223" s="35"/>
      <c r="X223" s="35"/>
      <c r="Y223" s="35"/>
      <c r="Z223" s="35"/>
      <c r="AA223" s="35"/>
      <c r="AB223" s="35"/>
      <c r="AC223" s="35"/>
      <c r="AD223" s="35"/>
      <c r="AE223" s="35"/>
      <c r="AT223" s="18" t="s">
        <v>203</v>
      </c>
      <c r="AU223" s="18" t="s">
        <v>85</v>
      </c>
    </row>
    <row r="224" spans="2:51" s="13" customFormat="1" ht="11.25">
      <c r="B224" s="210"/>
      <c r="C224" s="211"/>
      <c r="D224" s="200" t="s">
        <v>232</v>
      </c>
      <c r="E224" s="212" t="s">
        <v>1</v>
      </c>
      <c r="F224" s="213" t="s">
        <v>340</v>
      </c>
      <c r="G224" s="211"/>
      <c r="H224" s="212" t="s">
        <v>1</v>
      </c>
      <c r="I224" s="214"/>
      <c r="J224" s="211"/>
      <c r="K224" s="211"/>
      <c r="L224" s="215"/>
      <c r="M224" s="216"/>
      <c r="N224" s="217"/>
      <c r="O224" s="217"/>
      <c r="P224" s="217"/>
      <c r="Q224" s="217"/>
      <c r="R224" s="217"/>
      <c r="S224" s="217"/>
      <c r="T224" s="218"/>
      <c r="AT224" s="219" t="s">
        <v>232</v>
      </c>
      <c r="AU224" s="219" t="s">
        <v>85</v>
      </c>
      <c r="AV224" s="13" t="s">
        <v>83</v>
      </c>
      <c r="AW224" s="13" t="s">
        <v>32</v>
      </c>
      <c r="AX224" s="13" t="s">
        <v>76</v>
      </c>
      <c r="AY224" s="219" t="s">
        <v>118</v>
      </c>
    </row>
    <row r="225" spans="2:51" s="14" customFormat="1" ht="11.25">
      <c r="B225" s="220"/>
      <c r="C225" s="221"/>
      <c r="D225" s="200" t="s">
        <v>232</v>
      </c>
      <c r="E225" s="222" t="s">
        <v>1</v>
      </c>
      <c r="F225" s="223" t="s">
        <v>341</v>
      </c>
      <c r="G225" s="221"/>
      <c r="H225" s="224">
        <v>39.58</v>
      </c>
      <c r="I225" s="225"/>
      <c r="J225" s="221"/>
      <c r="K225" s="221"/>
      <c r="L225" s="226"/>
      <c r="M225" s="227"/>
      <c r="N225" s="228"/>
      <c r="O225" s="228"/>
      <c r="P225" s="228"/>
      <c r="Q225" s="228"/>
      <c r="R225" s="228"/>
      <c r="S225" s="228"/>
      <c r="T225" s="229"/>
      <c r="AT225" s="230" t="s">
        <v>232</v>
      </c>
      <c r="AU225" s="230" t="s">
        <v>85</v>
      </c>
      <c r="AV225" s="14" t="s">
        <v>85</v>
      </c>
      <c r="AW225" s="14" t="s">
        <v>32</v>
      </c>
      <c r="AX225" s="14" t="s">
        <v>76</v>
      </c>
      <c r="AY225" s="230" t="s">
        <v>118</v>
      </c>
    </row>
    <row r="226" spans="2:51" s="15" customFormat="1" ht="11.25">
      <c r="B226" s="231"/>
      <c r="C226" s="232"/>
      <c r="D226" s="200" t="s">
        <v>232</v>
      </c>
      <c r="E226" s="233" t="s">
        <v>1</v>
      </c>
      <c r="F226" s="234" t="s">
        <v>236</v>
      </c>
      <c r="G226" s="232"/>
      <c r="H226" s="235">
        <v>39.58</v>
      </c>
      <c r="I226" s="236"/>
      <c r="J226" s="232"/>
      <c r="K226" s="232"/>
      <c r="L226" s="237"/>
      <c r="M226" s="238"/>
      <c r="N226" s="239"/>
      <c r="O226" s="239"/>
      <c r="P226" s="239"/>
      <c r="Q226" s="239"/>
      <c r="R226" s="239"/>
      <c r="S226" s="239"/>
      <c r="T226" s="240"/>
      <c r="AT226" s="241" t="s">
        <v>232</v>
      </c>
      <c r="AU226" s="241" t="s">
        <v>85</v>
      </c>
      <c r="AV226" s="15" t="s">
        <v>136</v>
      </c>
      <c r="AW226" s="15" t="s">
        <v>32</v>
      </c>
      <c r="AX226" s="15" t="s">
        <v>83</v>
      </c>
      <c r="AY226" s="241" t="s">
        <v>118</v>
      </c>
    </row>
    <row r="227" spans="1:65" s="2" customFormat="1" ht="24">
      <c r="A227" s="35"/>
      <c r="B227" s="36"/>
      <c r="C227" s="187" t="s">
        <v>342</v>
      </c>
      <c r="D227" s="187" t="s">
        <v>121</v>
      </c>
      <c r="E227" s="188" t="s">
        <v>343</v>
      </c>
      <c r="F227" s="189" t="s">
        <v>344</v>
      </c>
      <c r="G227" s="190" t="s">
        <v>223</v>
      </c>
      <c r="H227" s="191">
        <v>1.5</v>
      </c>
      <c r="I227" s="192"/>
      <c r="J227" s="193">
        <f>ROUND(I227*H227,2)</f>
        <v>0</v>
      </c>
      <c r="K227" s="189" t="s">
        <v>200</v>
      </c>
      <c r="L227" s="40"/>
      <c r="M227" s="194" t="s">
        <v>1</v>
      </c>
      <c r="N227" s="195" t="s">
        <v>41</v>
      </c>
      <c r="O227" s="72"/>
      <c r="P227" s="196">
        <f>O227*H227</f>
        <v>0</v>
      </c>
      <c r="Q227" s="196">
        <v>0</v>
      </c>
      <c r="R227" s="196">
        <f>Q227*H227</f>
        <v>0</v>
      </c>
      <c r="S227" s="196">
        <v>0</v>
      </c>
      <c r="T227" s="197">
        <f>S227*H227</f>
        <v>0</v>
      </c>
      <c r="U227" s="35"/>
      <c r="V227" s="35"/>
      <c r="W227" s="35"/>
      <c r="X227" s="35"/>
      <c r="Y227" s="35"/>
      <c r="Z227" s="35"/>
      <c r="AA227" s="35"/>
      <c r="AB227" s="35"/>
      <c r="AC227" s="35"/>
      <c r="AD227" s="35"/>
      <c r="AE227" s="35"/>
      <c r="AR227" s="198" t="s">
        <v>136</v>
      </c>
      <c r="AT227" s="198" t="s">
        <v>121</v>
      </c>
      <c r="AU227" s="198" t="s">
        <v>85</v>
      </c>
      <c r="AY227" s="18" t="s">
        <v>118</v>
      </c>
      <c r="BE227" s="199">
        <f>IF(N227="základní",J227,0)</f>
        <v>0</v>
      </c>
      <c r="BF227" s="199">
        <f>IF(N227="snížená",J227,0)</f>
        <v>0</v>
      </c>
      <c r="BG227" s="199">
        <f>IF(N227="zákl. přenesená",J227,0)</f>
        <v>0</v>
      </c>
      <c r="BH227" s="199">
        <f>IF(N227="sníž. přenesená",J227,0)</f>
        <v>0</v>
      </c>
      <c r="BI227" s="199">
        <f>IF(N227="nulová",J227,0)</f>
        <v>0</v>
      </c>
      <c r="BJ227" s="18" t="s">
        <v>83</v>
      </c>
      <c r="BK227" s="199">
        <f>ROUND(I227*H227,2)</f>
        <v>0</v>
      </c>
      <c r="BL227" s="18" t="s">
        <v>136</v>
      </c>
      <c r="BM227" s="198" t="s">
        <v>345</v>
      </c>
    </row>
    <row r="228" spans="1:47" s="2" customFormat="1" ht="39">
      <c r="A228" s="35"/>
      <c r="B228" s="36"/>
      <c r="C228" s="37"/>
      <c r="D228" s="200" t="s">
        <v>128</v>
      </c>
      <c r="E228" s="37"/>
      <c r="F228" s="201" t="s">
        <v>346</v>
      </c>
      <c r="G228" s="37"/>
      <c r="H228" s="37"/>
      <c r="I228" s="202"/>
      <c r="J228" s="37"/>
      <c r="K228" s="37"/>
      <c r="L228" s="40"/>
      <c r="M228" s="203"/>
      <c r="N228" s="204"/>
      <c r="O228" s="72"/>
      <c r="P228" s="72"/>
      <c r="Q228" s="72"/>
      <c r="R228" s="72"/>
      <c r="S228" s="72"/>
      <c r="T228" s="73"/>
      <c r="U228" s="35"/>
      <c r="V228" s="35"/>
      <c r="W228" s="35"/>
      <c r="X228" s="35"/>
      <c r="Y228" s="35"/>
      <c r="Z228" s="35"/>
      <c r="AA228" s="35"/>
      <c r="AB228" s="35"/>
      <c r="AC228" s="35"/>
      <c r="AD228" s="35"/>
      <c r="AE228" s="35"/>
      <c r="AT228" s="18" t="s">
        <v>128</v>
      </c>
      <c r="AU228" s="18" t="s">
        <v>85</v>
      </c>
    </row>
    <row r="229" spans="1:47" s="2" customFormat="1" ht="58.5">
      <c r="A229" s="35"/>
      <c r="B229" s="36"/>
      <c r="C229" s="37"/>
      <c r="D229" s="200" t="s">
        <v>203</v>
      </c>
      <c r="E229" s="37"/>
      <c r="F229" s="205" t="s">
        <v>320</v>
      </c>
      <c r="G229" s="37"/>
      <c r="H229" s="37"/>
      <c r="I229" s="202"/>
      <c r="J229" s="37"/>
      <c r="K229" s="37"/>
      <c r="L229" s="40"/>
      <c r="M229" s="203"/>
      <c r="N229" s="204"/>
      <c r="O229" s="72"/>
      <c r="P229" s="72"/>
      <c r="Q229" s="72"/>
      <c r="R229" s="72"/>
      <c r="S229" s="72"/>
      <c r="T229" s="73"/>
      <c r="U229" s="35"/>
      <c r="V229" s="35"/>
      <c r="W229" s="35"/>
      <c r="X229" s="35"/>
      <c r="Y229" s="35"/>
      <c r="Z229" s="35"/>
      <c r="AA229" s="35"/>
      <c r="AB229" s="35"/>
      <c r="AC229" s="35"/>
      <c r="AD229" s="35"/>
      <c r="AE229" s="35"/>
      <c r="AT229" s="18" t="s">
        <v>203</v>
      </c>
      <c r="AU229" s="18" t="s">
        <v>85</v>
      </c>
    </row>
    <row r="230" spans="1:47" s="2" customFormat="1" ht="19.5">
      <c r="A230" s="35"/>
      <c r="B230" s="36"/>
      <c r="C230" s="37"/>
      <c r="D230" s="200" t="s">
        <v>152</v>
      </c>
      <c r="E230" s="37"/>
      <c r="F230" s="205" t="s">
        <v>347</v>
      </c>
      <c r="G230" s="37"/>
      <c r="H230" s="37"/>
      <c r="I230" s="202"/>
      <c r="J230" s="37"/>
      <c r="K230" s="37"/>
      <c r="L230" s="40"/>
      <c r="M230" s="203"/>
      <c r="N230" s="204"/>
      <c r="O230" s="72"/>
      <c r="P230" s="72"/>
      <c r="Q230" s="72"/>
      <c r="R230" s="72"/>
      <c r="S230" s="72"/>
      <c r="T230" s="73"/>
      <c r="U230" s="35"/>
      <c r="V230" s="35"/>
      <c r="W230" s="35"/>
      <c r="X230" s="35"/>
      <c r="Y230" s="35"/>
      <c r="Z230" s="35"/>
      <c r="AA230" s="35"/>
      <c r="AB230" s="35"/>
      <c r="AC230" s="35"/>
      <c r="AD230" s="35"/>
      <c r="AE230" s="35"/>
      <c r="AT230" s="18" t="s">
        <v>152</v>
      </c>
      <c r="AU230" s="18" t="s">
        <v>85</v>
      </c>
    </row>
    <row r="231" spans="1:65" s="2" customFormat="1" ht="24">
      <c r="A231" s="35"/>
      <c r="B231" s="36"/>
      <c r="C231" s="187" t="s">
        <v>348</v>
      </c>
      <c r="D231" s="187" t="s">
        <v>121</v>
      </c>
      <c r="E231" s="188" t="s">
        <v>349</v>
      </c>
      <c r="F231" s="189" t="s">
        <v>350</v>
      </c>
      <c r="G231" s="190" t="s">
        <v>223</v>
      </c>
      <c r="H231" s="191">
        <v>247.809</v>
      </c>
      <c r="I231" s="192"/>
      <c r="J231" s="193">
        <f>ROUND(I231*H231,2)</f>
        <v>0</v>
      </c>
      <c r="K231" s="189" t="s">
        <v>200</v>
      </c>
      <c r="L231" s="40"/>
      <c r="M231" s="194" t="s">
        <v>1</v>
      </c>
      <c r="N231" s="195" t="s">
        <v>41</v>
      </c>
      <c r="O231" s="72"/>
      <c r="P231" s="196">
        <f>O231*H231</f>
        <v>0</v>
      </c>
      <c r="Q231" s="196">
        <v>0</v>
      </c>
      <c r="R231" s="196">
        <f>Q231*H231</f>
        <v>0</v>
      </c>
      <c r="S231" s="196">
        <v>0</v>
      </c>
      <c r="T231" s="197">
        <f>S231*H231</f>
        <v>0</v>
      </c>
      <c r="U231" s="35"/>
      <c r="V231" s="35"/>
      <c r="W231" s="35"/>
      <c r="X231" s="35"/>
      <c r="Y231" s="35"/>
      <c r="Z231" s="35"/>
      <c r="AA231" s="35"/>
      <c r="AB231" s="35"/>
      <c r="AC231" s="35"/>
      <c r="AD231" s="35"/>
      <c r="AE231" s="35"/>
      <c r="AR231" s="198" t="s">
        <v>136</v>
      </c>
      <c r="AT231" s="198" t="s">
        <v>121</v>
      </c>
      <c r="AU231" s="198" t="s">
        <v>85</v>
      </c>
      <c r="AY231" s="18" t="s">
        <v>118</v>
      </c>
      <c r="BE231" s="199">
        <f>IF(N231="základní",J231,0)</f>
        <v>0</v>
      </c>
      <c r="BF231" s="199">
        <f>IF(N231="snížená",J231,0)</f>
        <v>0</v>
      </c>
      <c r="BG231" s="199">
        <f>IF(N231="zákl. přenesená",J231,0)</f>
        <v>0</v>
      </c>
      <c r="BH231" s="199">
        <f>IF(N231="sníž. přenesená",J231,0)</f>
        <v>0</v>
      </c>
      <c r="BI231" s="199">
        <f>IF(N231="nulová",J231,0)</f>
        <v>0</v>
      </c>
      <c r="BJ231" s="18" t="s">
        <v>83</v>
      </c>
      <c r="BK231" s="199">
        <f>ROUND(I231*H231,2)</f>
        <v>0</v>
      </c>
      <c r="BL231" s="18" t="s">
        <v>136</v>
      </c>
      <c r="BM231" s="198" t="s">
        <v>351</v>
      </c>
    </row>
    <row r="232" spans="1:47" s="2" customFormat="1" ht="29.25">
      <c r="A232" s="35"/>
      <c r="B232" s="36"/>
      <c r="C232" s="37"/>
      <c r="D232" s="200" t="s">
        <v>128</v>
      </c>
      <c r="E232" s="37"/>
      <c r="F232" s="201" t="s">
        <v>352</v>
      </c>
      <c r="G232" s="37"/>
      <c r="H232" s="37"/>
      <c r="I232" s="202"/>
      <c r="J232" s="37"/>
      <c r="K232" s="37"/>
      <c r="L232" s="40"/>
      <c r="M232" s="203"/>
      <c r="N232" s="204"/>
      <c r="O232" s="72"/>
      <c r="P232" s="72"/>
      <c r="Q232" s="72"/>
      <c r="R232" s="72"/>
      <c r="S232" s="72"/>
      <c r="T232" s="73"/>
      <c r="U232" s="35"/>
      <c r="V232" s="35"/>
      <c r="W232" s="35"/>
      <c r="X232" s="35"/>
      <c r="Y232" s="35"/>
      <c r="Z232" s="35"/>
      <c r="AA232" s="35"/>
      <c r="AB232" s="35"/>
      <c r="AC232" s="35"/>
      <c r="AD232" s="35"/>
      <c r="AE232" s="35"/>
      <c r="AT232" s="18" t="s">
        <v>128</v>
      </c>
      <c r="AU232" s="18" t="s">
        <v>85</v>
      </c>
    </row>
    <row r="233" spans="1:47" s="2" customFormat="1" ht="107.25">
      <c r="A233" s="35"/>
      <c r="B233" s="36"/>
      <c r="C233" s="37"/>
      <c r="D233" s="200" t="s">
        <v>203</v>
      </c>
      <c r="E233" s="37"/>
      <c r="F233" s="205" t="s">
        <v>353</v>
      </c>
      <c r="G233" s="37"/>
      <c r="H233" s="37"/>
      <c r="I233" s="202"/>
      <c r="J233" s="37"/>
      <c r="K233" s="37"/>
      <c r="L233" s="40"/>
      <c r="M233" s="203"/>
      <c r="N233" s="204"/>
      <c r="O233" s="72"/>
      <c r="P233" s="72"/>
      <c r="Q233" s="72"/>
      <c r="R233" s="72"/>
      <c r="S233" s="72"/>
      <c r="T233" s="73"/>
      <c r="U233" s="35"/>
      <c r="V233" s="35"/>
      <c r="W233" s="35"/>
      <c r="X233" s="35"/>
      <c r="Y233" s="35"/>
      <c r="Z233" s="35"/>
      <c r="AA233" s="35"/>
      <c r="AB233" s="35"/>
      <c r="AC233" s="35"/>
      <c r="AD233" s="35"/>
      <c r="AE233" s="35"/>
      <c r="AT233" s="18" t="s">
        <v>203</v>
      </c>
      <c r="AU233" s="18" t="s">
        <v>85</v>
      </c>
    </row>
    <row r="234" spans="2:51" s="14" customFormat="1" ht="11.25">
      <c r="B234" s="220"/>
      <c r="C234" s="221"/>
      <c r="D234" s="200" t="s">
        <v>232</v>
      </c>
      <c r="E234" s="222" t="s">
        <v>1</v>
      </c>
      <c r="F234" s="223" t="s">
        <v>354</v>
      </c>
      <c r="G234" s="221"/>
      <c r="H234" s="224">
        <v>472.028</v>
      </c>
      <c r="I234" s="225"/>
      <c r="J234" s="221"/>
      <c r="K234" s="221"/>
      <c r="L234" s="226"/>
      <c r="M234" s="227"/>
      <c r="N234" s="228"/>
      <c r="O234" s="228"/>
      <c r="P234" s="228"/>
      <c r="Q234" s="228"/>
      <c r="R234" s="228"/>
      <c r="S234" s="228"/>
      <c r="T234" s="229"/>
      <c r="AT234" s="230" t="s">
        <v>232</v>
      </c>
      <c r="AU234" s="230" t="s">
        <v>85</v>
      </c>
      <c r="AV234" s="14" t="s">
        <v>85</v>
      </c>
      <c r="AW234" s="14" t="s">
        <v>32</v>
      </c>
      <c r="AX234" s="14" t="s">
        <v>76</v>
      </c>
      <c r="AY234" s="230" t="s">
        <v>118</v>
      </c>
    </row>
    <row r="235" spans="2:51" s="14" customFormat="1" ht="22.5">
      <c r="B235" s="220"/>
      <c r="C235" s="221"/>
      <c r="D235" s="200" t="s">
        <v>232</v>
      </c>
      <c r="E235" s="222" t="s">
        <v>1</v>
      </c>
      <c r="F235" s="223" t="s">
        <v>355</v>
      </c>
      <c r="G235" s="221"/>
      <c r="H235" s="224">
        <v>-224.219</v>
      </c>
      <c r="I235" s="225"/>
      <c r="J235" s="221"/>
      <c r="K235" s="221"/>
      <c r="L235" s="226"/>
      <c r="M235" s="227"/>
      <c r="N235" s="228"/>
      <c r="O235" s="228"/>
      <c r="P235" s="228"/>
      <c r="Q235" s="228"/>
      <c r="R235" s="228"/>
      <c r="S235" s="228"/>
      <c r="T235" s="229"/>
      <c r="AT235" s="230" t="s">
        <v>232</v>
      </c>
      <c r="AU235" s="230" t="s">
        <v>85</v>
      </c>
      <c r="AV235" s="14" t="s">
        <v>85</v>
      </c>
      <c r="AW235" s="14" t="s">
        <v>32</v>
      </c>
      <c r="AX235" s="14" t="s">
        <v>76</v>
      </c>
      <c r="AY235" s="230" t="s">
        <v>118</v>
      </c>
    </row>
    <row r="236" spans="2:51" s="15" customFormat="1" ht="11.25">
      <c r="B236" s="231"/>
      <c r="C236" s="232"/>
      <c r="D236" s="200" t="s">
        <v>232</v>
      </c>
      <c r="E236" s="233" t="s">
        <v>1</v>
      </c>
      <c r="F236" s="234" t="s">
        <v>236</v>
      </c>
      <c r="G236" s="232"/>
      <c r="H236" s="235">
        <v>247.809</v>
      </c>
      <c r="I236" s="236"/>
      <c r="J236" s="232"/>
      <c r="K236" s="232"/>
      <c r="L236" s="237"/>
      <c r="M236" s="238"/>
      <c r="N236" s="239"/>
      <c r="O236" s="239"/>
      <c r="P236" s="239"/>
      <c r="Q236" s="239"/>
      <c r="R236" s="239"/>
      <c r="S236" s="239"/>
      <c r="T236" s="240"/>
      <c r="AT236" s="241" t="s">
        <v>232</v>
      </c>
      <c r="AU236" s="241" t="s">
        <v>85</v>
      </c>
      <c r="AV236" s="15" t="s">
        <v>136</v>
      </c>
      <c r="AW236" s="15" t="s">
        <v>32</v>
      </c>
      <c r="AX236" s="15" t="s">
        <v>83</v>
      </c>
      <c r="AY236" s="241" t="s">
        <v>118</v>
      </c>
    </row>
    <row r="237" spans="1:65" s="2" customFormat="1" ht="30" customHeight="1">
      <c r="A237" s="35"/>
      <c r="B237" s="36"/>
      <c r="C237" s="187" t="s">
        <v>356</v>
      </c>
      <c r="D237" s="187" t="s">
        <v>121</v>
      </c>
      <c r="E237" s="188" t="s">
        <v>357</v>
      </c>
      <c r="F237" s="189" t="s">
        <v>358</v>
      </c>
      <c r="G237" s="190" t="s">
        <v>359</v>
      </c>
      <c r="H237" s="191">
        <v>71.244</v>
      </c>
      <c r="I237" s="192"/>
      <c r="J237" s="193">
        <f>ROUND(I237*H237,2)</f>
        <v>0</v>
      </c>
      <c r="K237" s="189" t="s">
        <v>200</v>
      </c>
      <c r="L237" s="40"/>
      <c r="M237" s="194" t="s">
        <v>1</v>
      </c>
      <c r="N237" s="195" t="s">
        <v>41</v>
      </c>
      <c r="O237" s="72"/>
      <c r="P237" s="196">
        <f>O237*H237</f>
        <v>0</v>
      </c>
      <c r="Q237" s="196">
        <v>0</v>
      </c>
      <c r="R237" s="196">
        <f>Q237*H237</f>
        <v>0</v>
      </c>
      <c r="S237" s="196">
        <v>0</v>
      </c>
      <c r="T237" s="197">
        <f>S237*H237</f>
        <v>0</v>
      </c>
      <c r="U237" s="35"/>
      <c r="V237" s="35"/>
      <c r="W237" s="35"/>
      <c r="X237" s="35"/>
      <c r="Y237" s="35"/>
      <c r="Z237" s="35"/>
      <c r="AA237" s="35"/>
      <c r="AB237" s="35"/>
      <c r="AC237" s="35"/>
      <c r="AD237" s="35"/>
      <c r="AE237" s="35"/>
      <c r="AR237" s="198" t="s">
        <v>136</v>
      </c>
      <c r="AT237" s="198" t="s">
        <v>121</v>
      </c>
      <c r="AU237" s="198" t="s">
        <v>85</v>
      </c>
      <c r="AY237" s="18" t="s">
        <v>118</v>
      </c>
      <c r="BE237" s="199">
        <f>IF(N237="základní",J237,0)</f>
        <v>0</v>
      </c>
      <c r="BF237" s="199">
        <f>IF(N237="snížená",J237,0)</f>
        <v>0</v>
      </c>
      <c r="BG237" s="199">
        <f>IF(N237="zákl. přenesená",J237,0)</f>
        <v>0</v>
      </c>
      <c r="BH237" s="199">
        <f>IF(N237="sníž. přenesená",J237,0)</f>
        <v>0</v>
      </c>
      <c r="BI237" s="199">
        <f>IF(N237="nulová",J237,0)</f>
        <v>0</v>
      </c>
      <c r="BJ237" s="18" t="s">
        <v>83</v>
      </c>
      <c r="BK237" s="199">
        <f>ROUND(I237*H237,2)</f>
        <v>0</v>
      </c>
      <c r="BL237" s="18" t="s">
        <v>136</v>
      </c>
      <c r="BM237" s="198" t="s">
        <v>360</v>
      </c>
    </row>
    <row r="238" spans="1:47" s="2" customFormat="1" ht="29.25">
      <c r="A238" s="35"/>
      <c r="B238" s="36"/>
      <c r="C238" s="37"/>
      <c r="D238" s="200" t="s">
        <v>128</v>
      </c>
      <c r="E238" s="37"/>
      <c r="F238" s="201" t="s">
        <v>361</v>
      </c>
      <c r="G238" s="37"/>
      <c r="H238" s="37"/>
      <c r="I238" s="202"/>
      <c r="J238" s="37"/>
      <c r="K238" s="37"/>
      <c r="L238" s="40"/>
      <c r="M238" s="203"/>
      <c r="N238" s="204"/>
      <c r="O238" s="72"/>
      <c r="P238" s="72"/>
      <c r="Q238" s="72"/>
      <c r="R238" s="72"/>
      <c r="S238" s="72"/>
      <c r="T238" s="73"/>
      <c r="U238" s="35"/>
      <c r="V238" s="35"/>
      <c r="W238" s="35"/>
      <c r="X238" s="35"/>
      <c r="Y238" s="35"/>
      <c r="Z238" s="35"/>
      <c r="AA238" s="35"/>
      <c r="AB238" s="35"/>
      <c r="AC238" s="35"/>
      <c r="AD238" s="35"/>
      <c r="AE238" s="35"/>
      <c r="AT238" s="18" t="s">
        <v>128</v>
      </c>
      <c r="AU238" s="18" t="s">
        <v>85</v>
      </c>
    </row>
    <row r="239" spans="1:47" s="2" customFormat="1" ht="39">
      <c r="A239" s="35"/>
      <c r="B239" s="36"/>
      <c r="C239" s="37"/>
      <c r="D239" s="200" t="s">
        <v>203</v>
      </c>
      <c r="E239" s="37"/>
      <c r="F239" s="205" t="s">
        <v>362</v>
      </c>
      <c r="G239" s="37"/>
      <c r="H239" s="37"/>
      <c r="I239" s="202"/>
      <c r="J239" s="37"/>
      <c r="K239" s="37"/>
      <c r="L239" s="40"/>
      <c r="M239" s="203"/>
      <c r="N239" s="204"/>
      <c r="O239" s="72"/>
      <c r="P239" s="72"/>
      <c r="Q239" s="72"/>
      <c r="R239" s="72"/>
      <c r="S239" s="72"/>
      <c r="T239" s="73"/>
      <c r="U239" s="35"/>
      <c r="V239" s="35"/>
      <c r="W239" s="35"/>
      <c r="X239" s="35"/>
      <c r="Y239" s="35"/>
      <c r="Z239" s="35"/>
      <c r="AA239" s="35"/>
      <c r="AB239" s="35"/>
      <c r="AC239" s="35"/>
      <c r="AD239" s="35"/>
      <c r="AE239" s="35"/>
      <c r="AT239" s="18" t="s">
        <v>203</v>
      </c>
      <c r="AU239" s="18" t="s">
        <v>85</v>
      </c>
    </row>
    <row r="240" spans="2:51" s="14" customFormat="1" ht="11.25">
      <c r="B240" s="220"/>
      <c r="C240" s="221"/>
      <c r="D240" s="200" t="s">
        <v>232</v>
      </c>
      <c r="E240" s="221"/>
      <c r="F240" s="223" t="s">
        <v>363</v>
      </c>
      <c r="G240" s="221"/>
      <c r="H240" s="224">
        <v>71.244</v>
      </c>
      <c r="I240" s="225"/>
      <c r="J240" s="221"/>
      <c r="K240" s="221"/>
      <c r="L240" s="226"/>
      <c r="M240" s="227"/>
      <c r="N240" s="228"/>
      <c r="O240" s="228"/>
      <c r="P240" s="228"/>
      <c r="Q240" s="228"/>
      <c r="R240" s="228"/>
      <c r="S240" s="228"/>
      <c r="T240" s="229"/>
      <c r="AT240" s="230" t="s">
        <v>232</v>
      </c>
      <c r="AU240" s="230" t="s">
        <v>85</v>
      </c>
      <c r="AV240" s="14" t="s">
        <v>85</v>
      </c>
      <c r="AW240" s="14" t="s">
        <v>4</v>
      </c>
      <c r="AX240" s="14" t="s">
        <v>83</v>
      </c>
      <c r="AY240" s="230" t="s">
        <v>118</v>
      </c>
    </row>
    <row r="241" spans="1:65" s="2" customFormat="1" ht="14.45" customHeight="1">
      <c r="A241" s="35"/>
      <c r="B241" s="36"/>
      <c r="C241" s="187" t="s">
        <v>364</v>
      </c>
      <c r="D241" s="187" t="s">
        <v>121</v>
      </c>
      <c r="E241" s="188" t="s">
        <v>365</v>
      </c>
      <c r="F241" s="189" t="s">
        <v>366</v>
      </c>
      <c r="G241" s="190" t="s">
        <v>223</v>
      </c>
      <c r="H241" s="191">
        <v>263.799</v>
      </c>
      <c r="I241" s="192"/>
      <c r="J241" s="193">
        <f>ROUND(I241*H241,2)</f>
        <v>0</v>
      </c>
      <c r="K241" s="189" t="s">
        <v>200</v>
      </c>
      <c r="L241" s="40"/>
      <c r="M241" s="194" t="s">
        <v>1</v>
      </c>
      <c r="N241" s="195" t="s">
        <v>41</v>
      </c>
      <c r="O241" s="72"/>
      <c r="P241" s="196">
        <f>O241*H241</f>
        <v>0</v>
      </c>
      <c r="Q241" s="196">
        <v>0</v>
      </c>
      <c r="R241" s="196">
        <f>Q241*H241</f>
        <v>0</v>
      </c>
      <c r="S241" s="196">
        <v>0</v>
      </c>
      <c r="T241" s="197">
        <f>S241*H241</f>
        <v>0</v>
      </c>
      <c r="U241" s="35"/>
      <c r="V241" s="35"/>
      <c r="W241" s="35"/>
      <c r="X241" s="35"/>
      <c r="Y241" s="35"/>
      <c r="Z241" s="35"/>
      <c r="AA241" s="35"/>
      <c r="AB241" s="35"/>
      <c r="AC241" s="35"/>
      <c r="AD241" s="35"/>
      <c r="AE241" s="35"/>
      <c r="AR241" s="198" t="s">
        <v>136</v>
      </c>
      <c r="AT241" s="198" t="s">
        <v>121</v>
      </c>
      <c r="AU241" s="198" t="s">
        <v>85</v>
      </c>
      <c r="AY241" s="18" t="s">
        <v>118</v>
      </c>
      <c r="BE241" s="199">
        <f>IF(N241="základní",J241,0)</f>
        <v>0</v>
      </c>
      <c r="BF241" s="199">
        <f>IF(N241="snížená",J241,0)</f>
        <v>0</v>
      </c>
      <c r="BG241" s="199">
        <f>IF(N241="zákl. přenesená",J241,0)</f>
        <v>0</v>
      </c>
      <c r="BH241" s="199">
        <f>IF(N241="sníž. přenesená",J241,0)</f>
        <v>0</v>
      </c>
      <c r="BI241" s="199">
        <f>IF(N241="nulová",J241,0)</f>
        <v>0</v>
      </c>
      <c r="BJ241" s="18" t="s">
        <v>83</v>
      </c>
      <c r="BK241" s="199">
        <f>ROUND(I241*H241,2)</f>
        <v>0</v>
      </c>
      <c r="BL241" s="18" t="s">
        <v>136</v>
      </c>
      <c r="BM241" s="198" t="s">
        <v>367</v>
      </c>
    </row>
    <row r="242" spans="1:47" s="2" customFormat="1" ht="19.5">
      <c r="A242" s="35"/>
      <c r="B242" s="36"/>
      <c r="C242" s="37"/>
      <c r="D242" s="200" t="s">
        <v>128</v>
      </c>
      <c r="E242" s="37"/>
      <c r="F242" s="201" t="s">
        <v>368</v>
      </c>
      <c r="G242" s="37"/>
      <c r="H242" s="37"/>
      <c r="I242" s="202"/>
      <c r="J242" s="37"/>
      <c r="K242" s="37"/>
      <c r="L242" s="40"/>
      <c r="M242" s="203"/>
      <c r="N242" s="204"/>
      <c r="O242" s="72"/>
      <c r="P242" s="72"/>
      <c r="Q242" s="72"/>
      <c r="R242" s="72"/>
      <c r="S242" s="72"/>
      <c r="T242" s="73"/>
      <c r="U242" s="35"/>
      <c r="V242" s="35"/>
      <c r="W242" s="35"/>
      <c r="X242" s="35"/>
      <c r="Y242" s="35"/>
      <c r="Z242" s="35"/>
      <c r="AA242" s="35"/>
      <c r="AB242" s="35"/>
      <c r="AC242" s="35"/>
      <c r="AD242" s="35"/>
      <c r="AE242" s="35"/>
      <c r="AT242" s="18" t="s">
        <v>128</v>
      </c>
      <c r="AU242" s="18" t="s">
        <v>85</v>
      </c>
    </row>
    <row r="243" spans="1:47" s="2" customFormat="1" ht="107.25">
      <c r="A243" s="35"/>
      <c r="B243" s="36"/>
      <c r="C243" s="37"/>
      <c r="D243" s="200" t="s">
        <v>203</v>
      </c>
      <c r="E243" s="37"/>
      <c r="F243" s="205" t="s">
        <v>369</v>
      </c>
      <c r="G243" s="37"/>
      <c r="H243" s="37"/>
      <c r="I243" s="202"/>
      <c r="J243" s="37"/>
      <c r="K243" s="37"/>
      <c r="L243" s="40"/>
      <c r="M243" s="203"/>
      <c r="N243" s="204"/>
      <c r="O243" s="72"/>
      <c r="P243" s="72"/>
      <c r="Q243" s="72"/>
      <c r="R243" s="72"/>
      <c r="S243" s="72"/>
      <c r="T243" s="73"/>
      <c r="U243" s="35"/>
      <c r="V243" s="35"/>
      <c r="W243" s="35"/>
      <c r="X243" s="35"/>
      <c r="Y243" s="35"/>
      <c r="Z243" s="35"/>
      <c r="AA243" s="35"/>
      <c r="AB243" s="35"/>
      <c r="AC243" s="35"/>
      <c r="AD243" s="35"/>
      <c r="AE243" s="35"/>
      <c r="AT243" s="18" t="s">
        <v>203</v>
      </c>
      <c r="AU243" s="18" t="s">
        <v>85</v>
      </c>
    </row>
    <row r="244" spans="2:51" s="13" customFormat="1" ht="11.25">
      <c r="B244" s="210"/>
      <c r="C244" s="211"/>
      <c r="D244" s="200" t="s">
        <v>232</v>
      </c>
      <c r="E244" s="212" t="s">
        <v>1</v>
      </c>
      <c r="F244" s="213" t="s">
        <v>370</v>
      </c>
      <c r="G244" s="211"/>
      <c r="H244" s="212" t="s">
        <v>1</v>
      </c>
      <c r="I244" s="214"/>
      <c r="J244" s="211"/>
      <c r="K244" s="211"/>
      <c r="L244" s="215"/>
      <c r="M244" s="216"/>
      <c r="N244" s="217"/>
      <c r="O244" s="217"/>
      <c r="P244" s="217"/>
      <c r="Q244" s="217"/>
      <c r="R244" s="217"/>
      <c r="S244" s="217"/>
      <c r="T244" s="218"/>
      <c r="AT244" s="219" t="s">
        <v>232</v>
      </c>
      <c r="AU244" s="219" t="s">
        <v>85</v>
      </c>
      <c r="AV244" s="13" t="s">
        <v>83</v>
      </c>
      <c r="AW244" s="13" t="s">
        <v>32</v>
      </c>
      <c r="AX244" s="13" t="s">
        <v>76</v>
      </c>
      <c r="AY244" s="219" t="s">
        <v>118</v>
      </c>
    </row>
    <row r="245" spans="2:51" s="14" customFormat="1" ht="11.25">
      <c r="B245" s="220"/>
      <c r="C245" s="221"/>
      <c r="D245" s="200" t="s">
        <v>232</v>
      </c>
      <c r="E245" s="222" t="s">
        <v>1</v>
      </c>
      <c r="F245" s="223" t="s">
        <v>322</v>
      </c>
      <c r="G245" s="221"/>
      <c r="H245" s="224">
        <v>224.219</v>
      </c>
      <c r="I245" s="225"/>
      <c r="J245" s="221"/>
      <c r="K245" s="221"/>
      <c r="L245" s="226"/>
      <c r="M245" s="227"/>
      <c r="N245" s="228"/>
      <c r="O245" s="228"/>
      <c r="P245" s="228"/>
      <c r="Q245" s="228"/>
      <c r="R245" s="228"/>
      <c r="S245" s="228"/>
      <c r="T245" s="229"/>
      <c r="AT245" s="230" t="s">
        <v>232</v>
      </c>
      <c r="AU245" s="230" t="s">
        <v>85</v>
      </c>
      <c r="AV245" s="14" t="s">
        <v>85</v>
      </c>
      <c r="AW245" s="14" t="s">
        <v>32</v>
      </c>
      <c r="AX245" s="14" t="s">
        <v>76</v>
      </c>
      <c r="AY245" s="230" t="s">
        <v>118</v>
      </c>
    </row>
    <row r="246" spans="2:51" s="13" customFormat="1" ht="11.25">
      <c r="B246" s="210"/>
      <c r="C246" s="211"/>
      <c r="D246" s="200" t="s">
        <v>232</v>
      </c>
      <c r="E246" s="212" t="s">
        <v>1</v>
      </c>
      <c r="F246" s="213" t="s">
        <v>371</v>
      </c>
      <c r="G246" s="211"/>
      <c r="H246" s="212" t="s">
        <v>1</v>
      </c>
      <c r="I246" s="214"/>
      <c r="J246" s="211"/>
      <c r="K246" s="211"/>
      <c r="L246" s="215"/>
      <c r="M246" s="216"/>
      <c r="N246" s="217"/>
      <c r="O246" s="217"/>
      <c r="P246" s="217"/>
      <c r="Q246" s="217"/>
      <c r="R246" s="217"/>
      <c r="S246" s="217"/>
      <c r="T246" s="218"/>
      <c r="AT246" s="219" t="s">
        <v>232</v>
      </c>
      <c r="AU246" s="219" t="s">
        <v>85</v>
      </c>
      <c r="AV246" s="13" t="s">
        <v>83</v>
      </c>
      <c r="AW246" s="13" t="s">
        <v>32</v>
      </c>
      <c r="AX246" s="13" t="s">
        <v>76</v>
      </c>
      <c r="AY246" s="219" t="s">
        <v>118</v>
      </c>
    </row>
    <row r="247" spans="2:51" s="14" customFormat="1" ht="11.25">
      <c r="B247" s="220"/>
      <c r="C247" s="221"/>
      <c r="D247" s="200" t="s">
        <v>232</v>
      </c>
      <c r="E247" s="222" t="s">
        <v>1</v>
      </c>
      <c r="F247" s="223" t="s">
        <v>372</v>
      </c>
      <c r="G247" s="221"/>
      <c r="H247" s="224">
        <v>39.58</v>
      </c>
      <c r="I247" s="225"/>
      <c r="J247" s="221"/>
      <c r="K247" s="221"/>
      <c r="L247" s="226"/>
      <c r="M247" s="227"/>
      <c r="N247" s="228"/>
      <c r="O247" s="228"/>
      <c r="P247" s="228"/>
      <c r="Q247" s="228"/>
      <c r="R247" s="228"/>
      <c r="S247" s="228"/>
      <c r="T247" s="229"/>
      <c r="AT247" s="230" t="s">
        <v>232</v>
      </c>
      <c r="AU247" s="230" t="s">
        <v>85</v>
      </c>
      <c r="AV247" s="14" t="s">
        <v>85</v>
      </c>
      <c r="AW247" s="14" t="s">
        <v>32</v>
      </c>
      <c r="AX247" s="14" t="s">
        <v>76</v>
      </c>
      <c r="AY247" s="230" t="s">
        <v>118</v>
      </c>
    </row>
    <row r="248" spans="2:51" s="15" customFormat="1" ht="11.25">
      <c r="B248" s="231"/>
      <c r="C248" s="232"/>
      <c r="D248" s="200" t="s">
        <v>232</v>
      </c>
      <c r="E248" s="233" t="s">
        <v>1</v>
      </c>
      <c r="F248" s="234" t="s">
        <v>236</v>
      </c>
      <c r="G248" s="232"/>
      <c r="H248" s="235">
        <v>263.799</v>
      </c>
      <c r="I248" s="236"/>
      <c r="J248" s="232"/>
      <c r="K248" s="232"/>
      <c r="L248" s="237"/>
      <c r="M248" s="238"/>
      <c r="N248" s="239"/>
      <c r="O248" s="239"/>
      <c r="P248" s="239"/>
      <c r="Q248" s="239"/>
      <c r="R248" s="239"/>
      <c r="S248" s="239"/>
      <c r="T248" s="240"/>
      <c r="AT248" s="241" t="s">
        <v>232</v>
      </c>
      <c r="AU248" s="241" t="s">
        <v>85</v>
      </c>
      <c r="AV248" s="15" t="s">
        <v>136</v>
      </c>
      <c r="AW248" s="15" t="s">
        <v>32</v>
      </c>
      <c r="AX248" s="15" t="s">
        <v>83</v>
      </c>
      <c r="AY248" s="241" t="s">
        <v>118</v>
      </c>
    </row>
    <row r="249" spans="1:65" s="2" customFormat="1" ht="24">
      <c r="A249" s="35"/>
      <c r="B249" s="36"/>
      <c r="C249" s="187" t="s">
        <v>373</v>
      </c>
      <c r="D249" s="187" t="s">
        <v>121</v>
      </c>
      <c r="E249" s="188" t="s">
        <v>374</v>
      </c>
      <c r="F249" s="189" t="s">
        <v>375</v>
      </c>
      <c r="G249" s="190" t="s">
        <v>223</v>
      </c>
      <c r="H249" s="191">
        <v>184.639</v>
      </c>
      <c r="I249" s="192"/>
      <c r="J249" s="193">
        <f>ROUND(I249*H249,2)</f>
        <v>0</v>
      </c>
      <c r="K249" s="189" t="s">
        <v>200</v>
      </c>
      <c r="L249" s="40"/>
      <c r="M249" s="194" t="s">
        <v>1</v>
      </c>
      <c r="N249" s="195" t="s">
        <v>41</v>
      </c>
      <c r="O249" s="72"/>
      <c r="P249" s="196">
        <f>O249*H249</f>
        <v>0</v>
      </c>
      <c r="Q249" s="196">
        <v>0</v>
      </c>
      <c r="R249" s="196">
        <f>Q249*H249</f>
        <v>0</v>
      </c>
      <c r="S249" s="196">
        <v>0</v>
      </c>
      <c r="T249" s="197">
        <f>S249*H249</f>
        <v>0</v>
      </c>
      <c r="U249" s="35"/>
      <c r="V249" s="35"/>
      <c r="W249" s="35"/>
      <c r="X249" s="35"/>
      <c r="Y249" s="35"/>
      <c r="Z249" s="35"/>
      <c r="AA249" s="35"/>
      <c r="AB249" s="35"/>
      <c r="AC249" s="35"/>
      <c r="AD249" s="35"/>
      <c r="AE249" s="35"/>
      <c r="AR249" s="198" t="s">
        <v>136</v>
      </c>
      <c r="AT249" s="198" t="s">
        <v>121</v>
      </c>
      <c r="AU249" s="198" t="s">
        <v>85</v>
      </c>
      <c r="AY249" s="18" t="s">
        <v>118</v>
      </c>
      <c r="BE249" s="199">
        <f>IF(N249="základní",J249,0)</f>
        <v>0</v>
      </c>
      <c r="BF249" s="199">
        <f>IF(N249="snížená",J249,0)</f>
        <v>0</v>
      </c>
      <c r="BG249" s="199">
        <f>IF(N249="zákl. přenesená",J249,0)</f>
        <v>0</v>
      </c>
      <c r="BH249" s="199">
        <f>IF(N249="sníž. přenesená",J249,0)</f>
        <v>0</v>
      </c>
      <c r="BI249" s="199">
        <f>IF(N249="nulová",J249,0)</f>
        <v>0</v>
      </c>
      <c r="BJ249" s="18" t="s">
        <v>83</v>
      </c>
      <c r="BK249" s="199">
        <f>ROUND(I249*H249,2)</f>
        <v>0</v>
      </c>
      <c r="BL249" s="18" t="s">
        <v>136</v>
      </c>
      <c r="BM249" s="198" t="s">
        <v>376</v>
      </c>
    </row>
    <row r="250" spans="1:47" s="2" customFormat="1" ht="29.25">
      <c r="A250" s="35"/>
      <c r="B250" s="36"/>
      <c r="C250" s="37"/>
      <c r="D250" s="200" t="s">
        <v>128</v>
      </c>
      <c r="E250" s="37"/>
      <c r="F250" s="201" t="s">
        <v>377</v>
      </c>
      <c r="G250" s="37"/>
      <c r="H250" s="37"/>
      <c r="I250" s="202"/>
      <c r="J250" s="37"/>
      <c r="K250" s="37"/>
      <c r="L250" s="40"/>
      <c r="M250" s="203"/>
      <c r="N250" s="204"/>
      <c r="O250" s="72"/>
      <c r="P250" s="72"/>
      <c r="Q250" s="72"/>
      <c r="R250" s="72"/>
      <c r="S250" s="72"/>
      <c r="T250" s="73"/>
      <c r="U250" s="35"/>
      <c r="V250" s="35"/>
      <c r="W250" s="35"/>
      <c r="X250" s="35"/>
      <c r="Y250" s="35"/>
      <c r="Z250" s="35"/>
      <c r="AA250" s="35"/>
      <c r="AB250" s="35"/>
      <c r="AC250" s="35"/>
      <c r="AD250" s="35"/>
      <c r="AE250" s="35"/>
      <c r="AT250" s="18" t="s">
        <v>128</v>
      </c>
      <c r="AU250" s="18" t="s">
        <v>85</v>
      </c>
    </row>
    <row r="251" spans="1:47" s="2" customFormat="1" ht="195">
      <c r="A251" s="35"/>
      <c r="B251" s="36"/>
      <c r="C251" s="37"/>
      <c r="D251" s="200" t="s">
        <v>203</v>
      </c>
      <c r="E251" s="37"/>
      <c r="F251" s="205" t="s">
        <v>378</v>
      </c>
      <c r="G251" s="37"/>
      <c r="H251" s="37"/>
      <c r="I251" s="202"/>
      <c r="J251" s="37"/>
      <c r="K251" s="37"/>
      <c r="L251" s="40"/>
      <c r="M251" s="203"/>
      <c r="N251" s="204"/>
      <c r="O251" s="72"/>
      <c r="P251" s="72"/>
      <c r="Q251" s="72"/>
      <c r="R251" s="72"/>
      <c r="S251" s="72"/>
      <c r="T251" s="73"/>
      <c r="U251" s="35"/>
      <c r="V251" s="35"/>
      <c r="W251" s="35"/>
      <c r="X251" s="35"/>
      <c r="Y251" s="35"/>
      <c r="Z251" s="35"/>
      <c r="AA251" s="35"/>
      <c r="AB251" s="35"/>
      <c r="AC251" s="35"/>
      <c r="AD251" s="35"/>
      <c r="AE251" s="35"/>
      <c r="AT251" s="18" t="s">
        <v>203</v>
      </c>
      <c r="AU251" s="18" t="s">
        <v>85</v>
      </c>
    </row>
    <row r="252" spans="2:51" s="14" customFormat="1" ht="11.25">
      <c r="B252" s="220"/>
      <c r="C252" s="221"/>
      <c r="D252" s="200" t="s">
        <v>232</v>
      </c>
      <c r="E252" s="222" t="s">
        <v>1</v>
      </c>
      <c r="F252" s="223" t="s">
        <v>379</v>
      </c>
      <c r="G252" s="221"/>
      <c r="H252" s="224">
        <v>225.719</v>
      </c>
      <c r="I252" s="225"/>
      <c r="J252" s="221"/>
      <c r="K252" s="221"/>
      <c r="L252" s="226"/>
      <c r="M252" s="227"/>
      <c r="N252" s="228"/>
      <c r="O252" s="228"/>
      <c r="P252" s="228"/>
      <c r="Q252" s="228"/>
      <c r="R252" s="228"/>
      <c r="S252" s="228"/>
      <c r="T252" s="229"/>
      <c r="AT252" s="230" t="s">
        <v>232</v>
      </c>
      <c r="AU252" s="230" t="s">
        <v>85</v>
      </c>
      <c r="AV252" s="14" t="s">
        <v>85</v>
      </c>
      <c r="AW252" s="14" t="s">
        <v>32</v>
      </c>
      <c r="AX252" s="14" t="s">
        <v>76</v>
      </c>
      <c r="AY252" s="230" t="s">
        <v>118</v>
      </c>
    </row>
    <row r="253" spans="2:51" s="14" customFormat="1" ht="11.25">
      <c r="B253" s="220"/>
      <c r="C253" s="221"/>
      <c r="D253" s="200" t="s">
        <v>232</v>
      </c>
      <c r="E253" s="222" t="s">
        <v>1</v>
      </c>
      <c r="F253" s="223" t="s">
        <v>380</v>
      </c>
      <c r="G253" s="221"/>
      <c r="H253" s="224">
        <v>-13.154</v>
      </c>
      <c r="I253" s="225"/>
      <c r="J253" s="221"/>
      <c r="K253" s="221"/>
      <c r="L253" s="226"/>
      <c r="M253" s="227"/>
      <c r="N253" s="228"/>
      <c r="O253" s="228"/>
      <c r="P253" s="228"/>
      <c r="Q253" s="228"/>
      <c r="R253" s="228"/>
      <c r="S253" s="228"/>
      <c r="T253" s="229"/>
      <c r="AT253" s="230" t="s">
        <v>232</v>
      </c>
      <c r="AU253" s="230" t="s">
        <v>85</v>
      </c>
      <c r="AV253" s="14" t="s">
        <v>85</v>
      </c>
      <c r="AW253" s="14" t="s">
        <v>32</v>
      </c>
      <c r="AX253" s="14" t="s">
        <v>76</v>
      </c>
      <c r="AY253" s="230" t="s">
        <v>118</v>
      </c>
    </row>
    <row r="254" spans="2:51" s="14" customFormat="1" ht="11.25">
      <c r="B254" s="220"/>
      <c r="C254" s="221"/>
      <c r="D254" s="200" t="s">
        <v>232</v>
      </c>
      <c r="E254" s="222" t="s">
        <v>1</v>
      </c>
      <c r="F254" s="223" t="s">
        <v>381</v>
      </c>
      <c r="G254" s="221"/>
      <c r="H254" s="224">
        <v>0.682</v>
      </c>
      <c r="I254" s="225"/>
      <c r="J254" s="221"/>
      <c r="K254" s="221"/>
      <c r="L254" s="226"/>
      <c r="M254" s="227"/>
      <c r="N254" s="228"/>
      <c r="O254" s="228"/>
      <c r="P254" s="228"/>
      <c r="Q254" s="228"/>
      <c r="R254" s="228"/>
      <c r="S254" s="228"/>
      <c r="T254" s="229"/>
      <c r="AT254" s="230" t="s">
        <v>232</v>
      </c>
      <c r="AU254" s="230" t="s">
        <v>85</v>
      </c>
      <c r="AV254" s="14" t="s">
        <v>85</v>
      </c>
      <c r="AW254" s="14" t="s">
        <v>32</v>
      </c>
      <c r="AX254" s="14" t="s">
        <v>76</v>
      </c>
      <c r="AY254" s="230" t="s">
        <v>118</v>
      </c>
    </row>
    <row r="255" spans="2:51" s="14" customFormat="1" ht="11.25">
      <c r="B255" s="220"/>
      <c r="C255" s="221"/>
      <c r="D255" s="200" t="s">
        <v>232</v>
      </c>
      <c r="E255" s="222" t="s">
        <v>1</v>
      </c>
      <c r="F255" s="223" t="s">
        <v>382</v>
      </c>
      <c r="G255" s="221"/>
      <c r="H255" s="224">
        <v>-4.536</v>
      </c>
      <c r="I255" s="225"/>
      <c r="J255" s="221"/>
      <c r="K255" s="221"/>
      <c r="L255" s="226"/>
      <c r="M255" s="227"/>
      <c r="N255" s="228"/>
      <c r="O255" s="228"/>
      <c r="P255" s="228"/>
      <c r="Q255" s="228"/>
      <c r="R255" s="228"/>
      <c r="S255" s="228"/>
      <c r="T255" s="229"/>
      <c r="AT255" s="230" t="s">
        <v>232</v>
      </c>
      <c r="AU255" s="230" t="s">
        <v>85</v>
      </c>
      <c r="AV255" s="14" t="s">
        <v>85</v>
      </c>
      <c r="AW255" s="14" t="s">
        <v>32</v>
      </c>
      <c r="AX255" s="14" t="s">
        <v>76</v>
      </c>
      <c r="AY255" s="230" t="s">
        <v>118</v>
      </c>
    </row>
    <row r="256" spans="2:51" s="14" customFormat="1" ht="11.25">
      <c r="B256" s="220"/>
      <c r="C256" s="221"/>
      <c r="D256" s="200" t="s">
        <v>232</v>
      </c>
      <c r="E256" s="222" t="s">
        <v>1</v>
      </c>
      <c r="F256" s="223" t="s">
        <v>383</v>
      </c>
      <c r="G256" s="221"/>
      <c r="H256" s="224">
        <v>-4.536</v>
      </c>
      <c r="I256" s="225"/>
      <c r="J256" s="221"/>
      <c r="K256" s="221"/>
      <c r="L256" s="226"/>
      <c r="M256" s="227"/>
      <c r="N256" s="228"/>
      <c r="O256" s="228"/>
      <c r="P256" s="228"/>
      <c r="Q256" s="228"/>
      <c r="R256" s="228"/>
      <c r="S256" s="228"/>
      <c r="T256" s="229"/>
      <c r="AT256" s="230" t="s">
        <v>232</v>
      </c>
      <c r="AU256" s="230" t="s">
        <v>85</v>
      </c>
      <c r="AV256" s="14" t="s">
        <v>85</v>
      </c>
      <c r="AW256" s="14" t="s">
        <v>32</v>
      </c>
      <c r="AX256" s="14" t="s">
        <v>76</v>
      </c>
      <c r="AY256" s="230" t="s">
        <v>118</v>
      </c>
    </row>
    <row r="257" spans="2:51" s="14" customFormat="1" ht="11.25">
      <c r="B257" s="220"/>
      <c r="C257" s="221"/>
      <c r="D257" s="200" t="s">
        <v>232</v>
      </c>
      <c r="E257" s="222" t="s">
        <v>1</v>
      </c>
      <c r="F257" s="223" t="s">
        <v>384</v>
      </c>
      <c r="G257" s="221"/>
      <c r="H257" s="224">
        <v>-19.536</v>
      </c>
      <c r="I257" s="225"/>
      <c r="J257" s="221"/>
      <c r="K257" s="221"/>
      <c r="L257" s="226"/>
      <c r="M257" s="227"/>
      <c r="N257" s="228"/>
      <c r="O257" s="228"/>
      <c r="P257" s="228"/>
      <c r="Q257" s="228"/>
      <c r="R257" s="228"/>
      <c r="S257" s="228"/>
      <c r="T257" s="229"/>
      <c r="AT257" s="230" t="s">
        <v>232</v>
      </c>
      <c r="AU257" s="230" t="s">
        <v>85</v>
      </c>
      <c r="AV257" s="14" t="s">
        <v>85</v>
      </c>
      <c r="AW257" s="14" t="s">
        <v>32</v>
      </c>
      <c r="AX257" s="14" t="s">
        <v>76</v>
      </c>
      <c r="AY257" s="230" t="s">
        <v>118</v>
      </c>
    </row>
    <row r="258" spans="2:51" s="15" customFormat="1" ht="11.25">
      <c r="B258" s="231"/>
      <c r="C258" s="232"/>
      <c r="D258" s="200" t="s">
        <v>232</v>
      </c>
      <c r="E258" s="233" t="s">
        <v>1</v>
      </c>
      <c r="F258" s="234" t="s">
        <v>236</v>
      </c>
      <c r="G258" s="232"/>
      <c r="H258" s="235">
        <v>184.639</v>
      </c>
      <c r="I258" s="236"/>
      <c r="J258" s="232"/>
      <c r="K258" s="232"/>
      <c r="L258" s="237"/>
      <c r="M258" s="238"/>
      <c r="N258" s="239"/>
      <c r="O258" s="239"/>
      <c r="P258" s="239"/>
      <c r="Q258" s="239"/>
      <c r="R258" s="239"/>
      <c r="S258" s="239"/>
      <c r="T258" s="240"/>
      <c r="AT258" s="241" t="s">
        <v>232</v>
      </c>
      <c r="AU258" s="241" t="s">
        <v>85</v>
      </c>
      <c r="AV258" s="15" t="s">
        <v>136</v>
      </c>
      <c r="AW258" s="15" t="s">
        <v>32</v>
      </c>
      <c r="AX258" s="15" t="s">
        <v>83</v>
      </c>
      <c r="AY258" s="241" t="s">
        <v>118</v>
      </c>
    </row>
    <row r="259" spans="1:65" s="2" customFormat="1" ht="24">
      <c r="A259" s="35"/>
      <c r="B259" s="36"/>
      <c r="C259" s="187" t="s">
        <v>385</v>
      </c>
      <c r="D259" s="187" t="s">
        <v>121</v>
      </c>
      <c r="E259" s="188" t="s">
        <v>386</v>
      </c>
      <c r="F259" s="189" t="s">
        <v>387</v>
      </c>
      <c r="G259" s="190" t="s">
        <v>223</v>
      </c>
      <c r="H259" s="191">
        <v>13.154</v>
      </c>
      <c r="I259" s="192"/>
      <c r="J259" s="193">
        <f>ROUND(I259*H259,2)</f>
        <v>0</v>
      </c>
      <c r="K259" s="189" t="s">
        <v>200</v>
      </c>
      <c r="L259" s="40"/>
      <c r="M259" s="194" t="s">
        <v>1</v>
      </c>
      <c r="N259" s="195" t="s">
        <v>41</v>
      </c>
      <c r="O259" s="72"/>
      <c r="P259" s="196">
        <f>O259*H259</f>
        <v>0</v>
      </c>
      <c r="Q259" s="196">
        <v>0</v>
      </c>
      <c r="R259" s="196">
        <f>Q259*H259</f>
        <v>0</v>
      </c>
      <c r="S259" s="196">
        <v>0</v>
      </c>
      <c r="T259" s="197">
        <f>S259*H259</f>
        <v>0</v>
      </c>
      <c r="U259" s="35"/>
      <c r="V259" s="35"/>
      <c r="W259" s="35"/>
      <c r="X259" s="35"/>
      <c r="Y259" s="35"/>
      <c r="Z259" s="35"/>
      <c r="AA259" s="35"/>
      <c r="AB259" s="35"/>
      <c r="AC259" s="35"/>
      <c r="AD259" s="35"/>
      <c r="AE259" s="35"/>
      <c r="AR259" s="198" t="s">
        <v>136</v>
      </c>
      <c r="AT259" s="198" t="s">
        <v>121</v>
      </c>
      <c r="AU259" s="198" t="s">
        <v>85</v>
      </c>
      <c r="AY259" s="18" t="s">
        <v>118</v>
      </c>
      <c r="BE259" s="199">
        <f>IF(N259="základní",J259,0)</f>
        <v>0</v>
      </c>
      <c r="BF259" s="199">
        <f>IF(N259="snížená",J259,0)</f>
        <v>0</v>
      </c>
      <c r="BG259" s="199">
        <f>IF(N259="zákl. přenesená",J259,0)</f>
        <v>0</v>
      </c>
      <c r="BH259" s="199">
        <f>IF(N259="sníž. přenesená",J259,0)</f>
        <v>0</v>
      </c>
      <c r="BI259" s="199">
        <f>IF(N259="nulová",J259,0)</f>
        <v>0</v>
      </c>
      <c r="BJ259" s="18" t="s">
        <v>83</v>
      </c>
      <c r="BK259" s="199">
        <f>ROUND(I259*H259,2)</f>
        <v>0</v>
      </c>
      <c r="BL259" s="18" t="s">
        <v>136</v>
      </c>
      <c r="BM259" s="198" t="s">
        <v>388</v>
      </c>
    </row>
    <row r="260" spans="1:47" s="2" customFormat="1" ht="39">
      <c r="A260" s="35"/>
      <c r="B260" s="36"/>
      <c r="C260" s="37"/>
      <c r="D260" s="200" t="s">
        <v>128</v>
      </c>
      <c r="E260" s="37"/>
      <c r="F260" s="201" t="s">
        <v>389</v>
      </c>
      <c r="G260" s="37"/>
      <c r="H260" s="37"/>
      <c r="I260" s="202"/>
      <c r="J260" s="37"/>
      <c r="K260" s="37"/>
      <c r="L260" s="40"/>
      <c r="M260" s="203"/>
      <c r="N260" s="204"/>
      <c r="O260" s="72"/>
      <c r="P260" s="72"/>
      <c r="Q260" s="72"/>
      <c r="R260" s="72"/>
      <c r="S260" s="72"/>
      <c r="T260" s="73"/>
      <c r="U260" s="35"/>
      <c r="V260" s="35"/>
      <c r="W260" s="35"/>
      <c r="X260" s="35"/>
      <c r="Y260" s="35"/>
      <c r="Z260" s="35"/>
      <c r="AA260" s="35"/>
      <c r="AB260" s="35"/>
      <c r="AC260" s="35"/>
      <c r="AD260" s="35"/>
      <c r="AE260" s="35"/>
      <c r="AT260" s="18" t="s">
        <v>128</v>
      </c>
      <c r="AU260" s="18" t="s">
        <v>85</v>
      </c>
    </row>
    <row r="261" spans="1:47" s="2" customFormat="1" ht="107.25">
      <c r="A261" s="35"/>
      <c r="B261" s="36"/>
      <c r="C261" s="37"/>
      <c r="D261" s="200" t="s">
        <v>203</v>
      </c>
      <c r="E261" s="37"/>
      <c r="F261" s="205" t="s">
        <v>390</v>
      </c>
      <c r="G261" s="37"/>
      <c r="H261" s="37"/>
      <c r="I261" s="202"/>
      <c r="J261" s="37"/>
      <c r="K261" s="37"/>
      <c r="L261" s="40"/>
      <c r="M261" s="203"/>
      <c r="N261" s="204"/>
      <c r="O261" s="72"/>
      <c r="P261" s="72"/>
      <c r="Q261" s="72"/>
      <c r="R261" s="72"/>
      <c r="S261" s="72"/>
      <c r="T261" s="73"/>
      <c r="U261" s="35"/>
      <c r="V261" s="35"/>
      <c r="W261" s="35"/>
      <c r="X261" s="35"/>
      <c r="Y261" s="35"/>
      <c r="Z261" s="35"/>
      <c r="AA261" s="35"/>
      <c r="AB261" s="35"/>
      <c r="AC261" s="35"/>
      <c r="AD261" s="35"/>
      <c r="AE261" s="35"/>
      <c r="AT261" s="18" t="s">
        <v>203</v>
      </c>
      <c r="AU261" s="18" t="s">
        <v>85</v>
      </c>
    </row>
    <row r="262" spans="2:51" s="14" customFormat="1" ht="11.25">
      <c r="B262" s="220"/>
      <c r="C262" s="221"/>
      <c r="D262" s="200" t="s">
        <v>232</v>
      </c>
      <c r="E262" s="222" t="s">
        <v>1</v>
      </c>
      <c r="F262" s="223" t="s">
        <v>391</v>
      </c>
      <c r="G262" s="221"/>
      <c r="H262" s="224">
        <v>13.154</v>
      </c>
      <c r="I262" s="225"/>
      <c r="J262" s="221"/>
      <c r="K262" s="221"/>
      <c r="L262" s="226"/>
      <c r="M262" s="227"/>
      <c r="N262" s="228"/>
      <c r="O262" s="228"/>
      <c r="P262" s="228"/>
      <c r="Q262" s="228"/>
      <c r="R262" s="228"/>
      <c r="S262" s="228"/>
      <c r="T262" s="229"/>
      <c r="AT262" s="230" t="s">
        <v>232</v>
      </c>
      <c r="AU262" s="230" t="s">
        <v>85</v>
      </c>
      <c r="AV262" s="14" t="s">
        <v>85</v>
      </c>
      <c r="AW262" s="14" t="s">
        <v>32</v>
      </c>
      <c r="AX262" s="14" t="s">
        <v>76</v>
      </c>
      <c r="AY262" s="230" t="s">
        <v>118</v>
      </c>
    </row>
    <row r="263" spans="2:51" s="15" customFormat="1" ht="11.25">
      <c r="B263" s="231"/>
      <c r="C263" s="232"/>
      <c r="D263" s="200" t="s">
        <v>232</v>
      </c>
      <c r="E263" s="233" t="s">
        <v>1</v>
      </c>
      <c r="F263" s="234" t="s">
        <v>236</v>
      </c>
      <c r="G263" s="232"/>
      <c r="H263" s="235">
        <v>13.154</v>
      </c>
      <c r="I263" s="236"/>
      <c r="J263" s="232"/>
      <c r="K263" s="232"/>
      <c r="L263" s="237"/>
      <c r="M263" s="238"/>
      <c r="N263" s="239"/>
      <c r="O263" s="239"/>
      <c r="P263" s="239"/>
      <c r="Q263" s="239"/>
      <c r="R263" s="239"/>
      <c r="S263" s="239"/>
      <c r="T263" s="240"/>
      <c r="AT263" s="241" t="s">
        <v>232</v>
      </c>
      <c r="AU263" s="241" t="s">
        <v>85</v>
      </c>
      <c r="AV263" s="15" t="s">
        <v>136</v>
      </c>
      <c r="AW263" s="15" t="s">
        <v>32</v>
      </c>
      <c r="AX263" s="15" t="s">
        <v>83</v>
      </c>
      <c r="AY263" s="241" t="s">
        <v>118</v>
      </c>
    </row>
    <row r="264" spans="1:65" s="2" customFormat="1" ht="14.45" customHeight="1">
      <c r="A264" s="35"/>
      <c r="B264" s="36"/>
      <c r="C264" s="253" t="s">
        <v>392</v>
      </c>
      <c r="D264" s="253" t="s">
        <v>270</v>
      </c>
      <c r="E264" s="254" t="s">
        <v>393</v>
      </c>
      <c r="F264" s="255" t="s">
        <v>394</v>
      </c>
      <c r="G264" s="256" t="s">
        <v>359</v>
      </c>
      <c r="H264" s="257">
        <v>26.308</v>
      </c>
      <c r="I264" s="258"/>
      <c r="J264" s="259">
        <f>ROUND(I264*H264,2)</f>
        <v>0</v>
      </c>
      <c r="K264" s="255" t="s">
        <v>200</v>
      </c>
      <c r="L264" s="260"/>
      <c r="M264" s="261" t="s">
        <v>1</v>
      </c>
      <c r="N264" s="262" t="s">
        <v>41</v>
      </c>
      <c r="O264" s="72"/>
      <c r="P264" s="196">
        <f>O264*H264</f>
        <v>0</v>
      </c>
      <c r="Q264" s="196">
        <v>0</v>
      </c>
      <c r="R264" s="196">
        <f>Q264*H264</f>
        <v>0</v>
      </c>
      <c r="S264" s="196">
        <v>0</v>
      </c>
      <c r="T264" s="197">
        <f>S264*H264</f>
        <v>0</v>
      </c>
      <c r="U264" s="35"/>
      <c r="V264" s="35"/>
      <c r="W264" s="35"/>
      <c r="X264" s="35"/>
      <c r="Y264" s="35"/>
      <c r="Z264" s="35"/>
      <c r="AA264" s="35"/>
      <c r="AB264" s="35"/>
      <c r="AC264" s="35"/>
      <c r="AD264" s="35"/>
      <c r="AE264" s="35"/>
      <c r="AR264" s="198" t="s">
        <v>154</v>
      </c>
      <c r="AT264" s="198" t="s">
        <v>270</v>
      </c>
      <c r="AU264" s="198" t="s">
        <v>85</v>
      </c>
      <c r="AY264" s="18" t="s">
        <v>118</v>
      </c>
      <c r="BE264" s="199">
        <f>IF(N264="základní",J264,0)</f>
        <v>0</v>
      </c>
      <c r="BF264" s="199">
        <f>IF(N264="snížená",J264,0)</f>
        <v>0</v>
      </c>
      <c r="BG264" s="199">
        <f>IF(N264="zákl. přenesená",J264,0)</f>
        <v>0</v>
      </c>
      <c r="BH264" s="199">
        <f>IF(N264="sníž. přenesená",J264,0)</f>
        <v>0</v>
      </c>
      <c r="BI264" s="199">
        <f>IF(N264="nulová",J264,0)</f>
        <v>0</v>
      </c>
      <c r="BJ264" s="18" t="s">
        <v>83</v>
      </c>
      <c r="BK264" s="199">
        <f>ROUND(I264*H264,2)</f>
        <v>0</v>
      </c>
      <c r="BL264" s="18" t="s">
        <v>136</v>
      </c>
      <c r="BM264" s="198" t="s">
        <v>395</v>
      </c>
    </row>
    <row r="265" spans="1:47" s="2" customFormat="1" ht="11.25">
      <c r="A265" s="35"/>
      <c r="B265" s="36"/>
      <c r="C265" s="37"/>
      <c r="D265" s="200" t="s">
        <v>128</v>
      </c>
      <c r="E265" s="37"/>
      <c r="F265" s="201" t="s">
        <v>394</v>
      </c>
      <c r="G265" s="37"/>
      <c r="H265" s="37"/>
      <c r="I265" s="202"/>
      <c r="J265" s="37"/>
      <c r="K265" s="37"/>
      <c r="L265" s="40"/>
      <c r="M265" s="203"/>
      <c r="N265" s="204"/>
      <c r="O265" s="72"/>
      <c r="P265" s="72"/>
      <c r="Q265" s="72"/>
      <c r="R265" s="72"/>
      <c r="S265" s="72"/>
      <c r="T265" s="73"/>
      <c r="U265" s="35"/>
      <c r="V265" s="35"/>
      <c r="W265" s="35"/>
      <c r="X265" s="35"/>
      <c r="Y265" s="35"/>
      <c r="Z265" s="35"/>
      <c r="AA265" s="35"/>
      <c r="AB265" s="35"/>
      <c r="AC265" s="35"/>
      <c r="AD265" s="35"/>
      <c r="AE265" s="35"/>
      <c r="AT265" s="18" t="s">
        <v>128</v>
      </c>
      <c r="AU265" s="18" t="s">
        <v>85</v>
      </c>
    </row>
    <row r="266" spans="2:51" s="14" customFormat="1" ht="11.25">
      <c r="B266" s="220"/>
      <c r="C266" s="221"/>
      <c r="D266" s="200" t="s">
        <v>232</v>
      </c>
      <c r="E266" s="221"/>
      <c r="F266" s="223" t="s">
        <v>396</v>
      </c>
      <c r="G266" s="221"/>
      <c r="H266" s="224">
        <v>26.308</v>
      </c>
      <c r="I266" s="225"/>
      <c r="J266" s="221"/>
      <c r="K266" s="221"/>
      <c r="L266" s="226"/>
      <c r="M266" s="227"/>
      <c r="N266" s="228"/>
      <c r="O266" s="228"/>
      <c r="P266" s="228"/>
      <c r="Q266" s="228"/>
      <c r="R266" s="228"/>
      <c r="S266" s="228"/>
      <c r="T266" s="229"/>
      <c r="AT266" s="230" t="s">
        <v>232</v>
      </c>
      <c r="AU266" s="230" t="s">
        <v>85</v>
      </c>
      <c r="AV266" s="14" t="s">
        <v>85</v>
      </c>
      <c r="AW266" s="14" t="s">
        <v>4</v>
      </c>
      <c r="AX266" s="14" t="s">
        <v>83</v>
      </c>
      <c r="AY266" s="230" t="s">
        <v>118</v>
      </c>
    </row>
    <row r="267" spans="2:63" s="12" customFormat="1" ht="22.9" customHeight="1">
      <c r="B267" s="171"/>
      <c r="C267" s="172"/>
      <c r="D267" s="173" t="s">
        <v>75</v>
      </c>
      <c r="E267" s="185" t="s">
        <v>85</v>
      </c>
      <c r="F267" s="185" t="s">
        <v>397</v>
      </c>
      <c r="G267" s="172"/>
      <c r="H267" s="172"/>
      <c r="I267" s="175"/>
      <c r="J267" s="186">
        <f>BK267</f>
        <v>0</v>
      </c>
      <c r="K267" s="172"/>
      <c r="L267" s="177"/>
      <c r="M267" s="178"/>
      <c r="N267" s="179"/>
      <c r="O267" s="179"/>
      <c r="P267" s="180">
        <f>SUM(P268:P272)</f>
        <v>0</v>
      </c>
      <c r="Q267" s="179"/>
      <c r="R267" s="180">
        <f>SUM(R268:R272)</f>
        <v>2.9462400000000004</v>
      </c>
      <c r="S267" s="179"/>
      <c r="T267" s="181">
        <f>SUM(T268:T272)</f>
        <v>0</v>
      </c>
      <c r="AR267" s="182" t="s">
        <v>83</v>
      </c>
      <c r="AT267" s="183" t="s">
        <v>75</v>
      </c>
      <c r="AU267" s="183" t="s">
        <v>83</v>
      </c>
      <c r="AY267" s="182" t="s">
        <v>118</v>
      </c>
      <c r="BK267" s="184">
        <f>SUM(BK268:BK272)</f>
        <v>0</v>
      </c>
    </row>
    <row r="268" spans="1:65" s="2" customFormat="1" ht="19.9" customHeight="1">
      <c r="A268" s="35"/>
      <c r="B268" s="36"/>
      <c r="C268" s="187" t="s">
        <v>398</v>
      </c>
      <c r="D268" s="187" t="s">
        <v>121</v>
      </c>
      <c r="E268" s="188" t="s">
        <v>399</v>
      </c>
      <c r="F268" s="189" t="s">
        <v>400</v>
      </c>
      <c r="G268" s="190" t="s">
        <v>223</v>
      </c>
      <c r="H268" s="191">
        <v>1.364</v>
      </c>
      <c r="I268" s="192"/>
      <c r="J268" s="193">
        <f>ROUND(I268*H268,2)</f>
        <v>0</v>
      </c>
      <c r="K268" s="189" t="s">
        <v>200</v>
      </c>
      <c r="L268" s="40"/>
      <c r="M268" s="194" t="s">
        <v>1</v>
      </c>
      <c r="N268" s="195" t="s">
        <v>41</v>
      </c>
      <c r="O268" s="72"/>
      <c r="P268" s="196">
        <f>O268*H268</f>
        <v>0</v>
      </c>
      <c r="Q268" s="196">
        <v>2.16</v>
      </c>
      <c r="R268" s="196">
        <f>Q268*H268</f>
        <v>2.9462400000000004</v>
      </c>
      <c r="S268" s="196">
        <v>0</v>
      </c>
      <c r="T268" s="197">
        <f>S268*H268</f>
        <v>0</v>
      </c>
      <c r="U268" s="35"/>
      <c r="V268" s="35"/>
      <c r="W268" s="35"/>
      <c r="X268" s="35"/>
      <c r="Y268" s="35"/>
      <c r="Z268" s="35"/>
      <c r="AA268" s="35"/>
      <c r="AB268" s="35"/>
      <c r="AC268" s="35"/>
      <c r="AD268" s="35"/>
      <c r="AE268" s="35"/>
      <c r="AR268" s="198" t="s">
        <v>136</v>
      </c>
      <c r="AT268" s="198" t="s">
        <v>121</v>
      </c>
      <c r="AU268" s="198" t="s">
        <v>85</v>
      </c>
      <c r="AY268" s="18" t="s">
        <v>118</v>
      </c>
      <c r="BE268" s="199">
        <f>IF(N268="základní",J268,0)</f>
        <v>0</v>
      </c>
      <c r="BF268" s="199">
        <f>IF(N268="snížená",J268,0)</f>
        <v>0</v>
      </c>
      <c r="BG268" s="199">
        <f>IF(N268="zákl. přenesená",J268,0)</f>
        <v>0</v>
      </c>
      <c r="BH268" s="199">
        <f>IF(N268="sníž. přenesená",J268,0)</f>
        <v>0</v>
      </c>
      <c r="BI268" s="199">
        <f>IF(N268="nulová",J268,0)</f>
        <v>0</v>
      </c>
      <c r="BJ268" s="18" t="s">
        <v>83</v>
      </c>
      <c r="BK268" s="199">
        <f>ROUND(I268*H268,2)</f>
        <v>0</v>
      </c>
      <c r="BL268" s="18" t="s">
        <v>136</v>
      </c>
      <c r="BM268" s="198" t="s">
        <v>401</v>
      </c>
    </row>
    <row r="269" spans="1:47" s="2" customFormat="1" ht="11.25">
      <c r="A269" s="35"/>
      <c r="B269" s="36"/>
      <c r="C269" s="37"/>
      <c r="D269" s="200" t="s">
        <v>128</v>
      </c>
      <c r="E269" s="37"/>
      <c r="F269" s="201" t="s">
        <v>402</v>
      </c>
      <c r="G269" s="37"/>
      <c r="H269" s="37"/>
      <c r="I269" s="202"/>
      <c r="J269" s="37"/>
      <c r="K269" s="37"/>
      <c r="L269" s="40"/>
      <c r="M269" s="203"/>
      <c r="N269" s="204"/>
      <c r="O269" s="72"/>
      <c r="P269" s="72"/>
      <c r="Q269" s="72"/>
      <c r="R269" s="72"/>
      <c r="S269" s="72"/>
      <c r="T269" s="73"/>
      <c r="U269" s="35"/>
      <c r="V269" s="35"/>
      <c r="W269" s="35"/>
      <c r="X269" s="35"/>
      <c r="Y269" s="35"/>
      <c r="Z269" s="35"/>
      <c r="AA269" s="35"/>
      <c r="AB269" s="35"/>
      <c r="AC269" s="35"/>
      <c r="AD269" s="35"/>
      <c r="AE269" s="35"/>
      <c r="AT269" s="18" t="s">
        <v>128</v>
      </c>
      <c r="AU269" s="18" t="s">
        <v>85</v>
      </c>
    </row>
    <row r="270" spans="1:47" s="2" customFormat="1" ht="29.25">
      <c r="A270" s="35"/>
      <c r="B270" s="36"/>
      <c r="C270" s="37"/>
      <c r="D270" s="200" t="s">
        <v>203</v>
      </c>
      <c r="E270" s="37"/>
      <c r="F270" s="205" t="s">
        <v>403</v>
      </c>
      <c r="G270" s="37"/>
      <c r="H270" s="37"/>
      <c r="I270" s="202"/>
      <c r="J270" s="37"/>
      <c r="K270" s="37"/>
      <c r="L270" s="40"/>
      <c r="M270" s="203"/>
      <c r="N270" s="204"/>
      <c r="O270" s="72"/>
      <c r="P270" s="72"/>
      <c r="Q270" s="72"/>
      <c r="R270" s="72"/>
      <c r="S270" s="72"/>
      <c r="T270" s="73"/>
      <c r="U270" s="35"/>
      <c r="V270" s="35"/>
      <c r="W270" s="35"/>
      <c r="X270" s="35"/>
      <c r="Y270" s="35"/>
      <c r="Z270" s="35"/>
      <c r="AA270" s="35"/>
      <c r="AB270" s="35"/>
      <c r="AC270" s="35"/>
      <c r="AD270" s="35"/>
      <c r="AE270" s="35"/>
      <c r="AT270" s="18" t="s">
        <v>203</v>
      </c>
      <c r="AU270" s="18" t="s">
        <v>85</v>
      </c>
    </row>
    <row r="271" spans="2:51" s="14" customFormat="1" ht="11.25">
      <c r="B271" s="220"/>
      <c r="C271" s="221"/>
      <c r="D271" s="200" t="s">
        <v>232</v>
      </c>
      <c r="E271" s="222" t="s">
        <v>1</v>
      </c>
      <c r="F271" s="223" t="s">
        <v>404</v>
      </c>
      <c r="G271" s="221"/>
      <c r="H271" s="224">
        <v>1.364</v>
      </c>
      <c r="I271" s="225"/>
      <c r="J271" s="221"/>
      <c r="K271" s="221"/>
      <c r="L271" s="226"/>
      <c r="M271" s="227"/>
      <c r="N271" s="228"/>
      <c r="O271" s="228"/>
      <c r="P271" s="228"/>
      <c r="Q271" s="228"/>
      <c r="R271" s="228"/>
      <c r="S271" s="228"/>
      <c r="T271" s="229"/>
      <c r="AT271" s="230" t="s">
        <v>232</v>
      </c>
      <c r="AU271" s="230" t="s">
        <v>85</v>
      </c>
      <c r="AV271" s="14" t="s">
        <v>85</v>
      </c>
      <c r="AW271" s="14" t="s">
        <v>32</v>
      </c>
      <c r="AX271" s="14" t="s">
        <v>76</v>
      </c>
      <c r="AY271" s="230" t="s">
        <v>118</v>
      </c>
    </row>
    <row r="272" spans="2:51" s="15" customFormat="1" ht="11.25">
      <c r="B272" s="231"/>
      <c r="C272" s="232"/>
      <c r="D272" s="200" t="s">
        <v>232</v>
      </c>
      <c r="E272" s="233" t="s">
        <v>1</v>
      </c>
      <c r="F272" s="234" t="s">
        <v>236</v>
      </c>
      <c r="G272" s="232"/>
      <c r="H272" s="235">
        <v>1.364</v>
      </c>
      <c r="I272" s="236"/>
      <c r="J272" s="232"/>
      <c r="K272" s="232"/>
      <c r="L272" s="237"/>
      <c r="M272" s="238"/>
      <c r="N272" s="239"/>
      <c r="O272" s="239"/>
      <c r="P272" s="239"/>
      <c r="Q272" s="239"/>
      <c r="R272" s="239"/>
      <c r="S272" s="239"/>
      <c r="T272" s="240"/>
      <c r="AT272" s="241" t="s">
        <v>232</v>
      </c>
      <c r="AU272" s="241" t="s">
        <v>85</v>
      </c>
      <c r="AV272" s="15" t="s">
        <v>136</v>
      </c>
      <c r="AW272" s="15" t="s">
        <v>32</v>
      </c>
      <c r="AX272" s="15" t="s">
        <v>83</v>
      </c>
      <c r="AY272" s="241" t="s">
        <v>118</v>
      </c>
    </row>
    <row r="273" spans="2:63" s="12" customFormat="1" ht="22.9" customHeight="1">
      <c r="B273" s="171"/>
      <c r="C273" s="172"/>
      <c r="D273" s="173" t="s">
        <v>75</v>
      </c>
      <c r="E273" s="185" t="s">
        <v>132</v>
      </c>
      <c r="F273" s="185" t="s">
        <v>405</v>
      </c>
      <c r="G273" s="172"/>
      <c r="H273" s="172"/>
      <c r="I273" s="175"/>
      <c r="J273" s="186">
        <f>BK273</f>
        <v>0</v>
      </c>
      <c r="K273" s="172"/>
      <c r="L273" s="177"/>
      <c r="M273" s="178"/>
      <c r="N273" s="179"/>
      <c r="O273" s="179"/>
      <c r="P273" s="180">
        <f>SUM(P274:P304)</f>
        <v>0</v>
      </c>
      <c r="Q273" s="179"/>
      <c r="R273" s="180">
        <f>SUM(R274:R304)</f>
        <v>26.75093442</v>
      </c>
      <c r="S273" s="179"/>
      <c r="T273" s="181">
        <f>SUM(T274:T304)</f>
        <v>0</v>
      </c>
      <c r="AR273" s="182" t="s">
        <v>83</v>
      </c>
      <c r="AT273" s="183" t="s">
        <v>75</v>
      </c>
      <c r="AU273" s="183" t="s">
        <v>83</v>
      </c>
      <c r="AY273" s="182" t="s">
        <v>118</v>
      </c>
      <c r="BK273" s="184">
        <f>SUM(BK274:BK304)</f>
        <v>0</v>
      </c>
    </row>
    <row r="274" spans="1:65" s="2" customFormat="1" ht="24">
      <c r="A274" s="35"/>
      <c r="B274" s="36"/>
      <c r="C274" s="187" t="s">
        <v>406</v>
      </c>
      <c r="D274" s="187" t="s">
        <v>121</v>
      </c>
      <c r="E274" s="188" t="s">
        <v>407</v>
      </c>
      <c r="F274" s="189" t="s">
        <v>408</v>
      </c>
      <c r="G274" s="190" t="s">
        <v>409</v>
      </c>
      <c r="H274" s="191">
        <v>1</v>
      </c>
      <c r="I274" s="192"/>
      <c r="J274" s="193">
        <f>ROUND(I274*H274,2)</f>
        <v>0</v>
      </c>
      <c r="K274" s="189" t="s">
        <v>1</v>
      </c>
      <c r="L274" s="40"/>
      <c r="M274" s="194" t="s">
        <v>1</v>
      </c>
      <c r="N274" s="195" t="s">
        <v>41</v>
      </c>
      <c r="O274" s="72"/>
      <c r="P274" s="196">
        <f>O274*H274</f>
        <v>0</v>
      </c>
      <c r="Q274" s="196">
        <v>0</v>
      </c>
      <c r="R274" s="196">
        <f>Q274*H274</f>
        <v>0</v>
      </c>
      <c r="S274" s="196">
        <v>0</v>
      </c>
      <c r="T274" s="197">
        <f>S274*H274</f>
        <v>0</v>
      </c>
      <c r="U274" s="35"/>
      <c r="V274" s="35"/>
      <c r="W274" s="35"/>
      <c r="X274" s="35"/>
      <c r="Y274" s="35"/>
      <c r="Z274" s="35"/>
      <c r="AA274" s="35"/>
      <c r="AB274" s="35"/>
      <c r="AC274" s="35"/>
      <c r="AD274" s="35"/>
      <c r="AE274" s="35"/>
      <c r="AR274" s="198" t="s">
        <v>136</v>
      </c>
      <c r="AT274" s="198" t="s">
        <v>121</v>
      </c>
      <c r="AU274" s="198" t="s">
        <v>85</v>
      </c>
      <c r="AY274" s="18" t="s">
        <v>118</v>
      </c>
      <c r="BE274" s="199">
        <f>IF(N274="základní",J274,0)</f>
        <v>0</v>
      </c>
      <c r="BF274" s="199">
        <f>IF(N274="snížená",J274,0)</f>
        <v>0</v>
      </c>
      <c r="BG274" s="199">
        <f>IF(N274="zákl. přenesená",J274,0)</f>
        <v>0</v>
      </c>
      <c r="BH274" s="199">
        <f>IF(N274="sníž. přenesená",J274,0)</f>
        <v>0</v>
      </c>
      <c r="BI274" s="199">
        <f>IF(N274="nulová",J274,0)</f>
        <v>0</v>
      </c>
      <c r="BJ274" s="18" t="s">
        <v>83</v>
      </c>
      <c r="BK274" s="199">
        <f>ROUND(I274*H274,2)</f>
        <v>0</v>
      </c>
      <c r="BL274" s="18" t="s">
        <v>136</v>
      </c>
      <c r="BM274" s="198" t="s">
        <v>410</v>
      </c>
    </row>
    <row r="275" spans="1:47" s="2" customFormat="1" ht="11.25">
      <c r="A275" s="35"/>
      <c r="B275" s="36"/>
      <c r="C275" s="37"/>
      <c r="D275" s="200" t="s">
        <v>128</v>
      </c>
      <c r="E275" s="37"/>
      <c r="F275" s="201" t="s">
        <v>408</v>
      </c>
      <c r="G275" s="37"/>
      <c r="H275" s="37"/>
      <c r="I275" s="202"/>
      <c r="J275" s="37"/>
      <c r="K275" s="37"/>
      <c r="L275" s="40"/>
      <c r="M275" s="203"/>
      <c r="N275" s="204"/>
      <c r="O275" s="72"/>
      <c r="P275" s="72"/>
      <c r="Q275" s="72"/>
      <c r="R275" s="72"/>
      <c r="S275" s="72"/>
      <c r="T275" s="73"/>
      <c r="U275" s="35"/>
      <c r="V275" s="35"/>
      <c r="W275" s="35"/>
      <c r="X275" s="35"/>
      <c r="Y275" s="35"/>
      <c r="Z275" s="35"/>
      <c r="AA275" s="35"/>
      <c r="AB275" s="35"/>
      <c r="AC275" s="35"/>
      <c r="AD275" s="35"/>
      <c r="AE275" s="35"/>
      <c r="AT275" s="18" t="s">
        <v>128</v>
      </c>
      <c r="AU275" s="18" t="s">
        <v>85</v>
      </c>
    </row>
    <row r="276" spans="1:65" s="2" customFormat="1" ht="30" customHeight="1">
      <c r="A276" s="35"/>
      <c r="B276" s="36"/>
      <c r="C276" s="187" t="s">
        <v>411</v>
      </c>
      <c r="D276" s="187" t="s">
        <v>121</v>
      </c>
      <c r="E276" s="188" t="s">
        <v>412</v>
      </c>
      <c r="F276" s="189" t="s">
        <v>413</v>
      </c>
      <c r="G276" s="190" t="s">
        <v>223</v>
      </c>
      <c r="H276" s="191">
        <v>10.055</v>
      </c>
      <c r="I276" s="192"/>
      <c r="J276" s="193">
        <f>ROUND(I276*H276,2)</f>
        <v>0</v>
      </c>
      <c r="K276" s="189" t="s">
        <v>200</v>
      </c>
      <c r="L276" s="40"/>
      <c r="M276" s="194" t="s">
        <v>1</v>
      </c>
      <c r="N276" s="195" t="s">
        <v>41</v>
      </c>
      <c r="O276" s="72"/>
      <c r="P276" s="196">
        <f>O276*H276</f>
        <v>0</v>
      </c>
      <c r="Q276" s="196">
        <v>2.53602</v>
      </c>
      <c r="R276" s="196">
        <f>Q276*H276</f>
        <v>25.4996811</v>
      </c>
      <c r="S276" s="196">
        <v>0</v>
      </c>
      <c r="T276" s="197">
        <f>S276*H276</f>
        <v>0</v>
      </c>
      <c r="U276" s="35"/>
      <c r="V276" s="35"/>
      <c r="W276" s="35"/>
      <c r="X276" s="35"/>
      <c r="Y276" s="35"/>
      <c r="Z276" s="35"/>
      <c r="AA276" s="35"/>
      <c r="AB276" s="35"/>
      <c r="AC276" s="35"/>
      <c r="AD276" s="35"/>
      <c r="AE276" s="35"/>
      <c r="AR276" s="198" t="s">
        <v>136</v>
      </c>
      <c r="AT276" s="198" t="s">
        <v>121</v>
      </c>
      <c r="AU276" s="198" t="s">
        <v>85</v>
      </c>
      <c r="AY276" s="18" t="s">
        <v>118</v>
      </c>
      <c r="BE276" s="199">
        <f>IF(N276="základní",J276,0)</f>
        <v>0</v>
      </c>
      <c r="BF276" s="199">
        <f>IF(N276="snížená",J276,0)</f>
        <v>0</v>
      </c>
      <c r="BG276" s="199">
        <f>IF(N276="zákl. přenesená",J276,0)</f>
        <v>0</v>
      </c>
      <c r="BH276" s="199">
        <f>IF(N276="sníž. přenesená",J276,0)</f>
        <v>0</v>
      </c>
      <c r="BI276" s="199">
        <f>IF(N276="nulová",J276,0)</f>
        <v>0</v>
      </c>
      <c r="BJ276" s="18" t="s">
        <v>83</v>
      </c>
      <c r="BK276" s="199">
        <f>ROUND(I276*H276,2)</f>
        <v>0</v>
      </c>
      <c r="BL276" s="18" t="s">
        <v>136</v>
      </c>
      <c r="BM276" s="198" t="s">
        <v>414</v>
      </c>
    </row>
    <row r="277" spans="1:47" s="2" customFormat="1" ht="29.25">
      <c r="A277" s="35"/>
      <c r="B277" s="36"/>
      <c r="C277" s="37"/>
      <c r="D277" s="200" t="s">
        <v>128</v>
      </c>
      <c r="E277" s="37"/>
      <c r="F277" s="201" t="s">
        <v>415</v>
      </c>
      <c r="G277" s="37"/>
      <c r="H277" s="37"/>
      <c r="I277" s="202"/>
      <c r="J277" s="37"/>
      <c r="K277" s="37"/>
      <c r="L277" s="40"/>
      <c r="M277" s="203"/>
      <c r="N277" s="204"/>
      <c r="O277" s="72"/>
      <c r="P277" s="72"/>
      <c r="Q277" s="72"/>
      <c r="R277" s="72"/>
      <c r="S277" s="72"/>
      <c r="T277" s="73"/>
      <c r="U277" s="35"/>
      <c r="V277" s="35"/>
      <c r="W277" s="35"/>
      <c r="X277" s="35"/>
      <c r="Y277" s="35"/>
      <c r="Z277" s="35"/>
      <c r="AA277" s="35"/>
      <c r="AB277" s="35"/>
      <c r="AC277" s="35"/>
      <c r="AD277" s="35"/>
      <c r="AE277" s="35"/>
      <c r="AT277" s="18" t="s">
        <v>128</v>
      </c>
      <c r="AU277" s="18" t="s">
        <v>85</v>
      </c>
    </row>
    <row r="278" spans="1:47" s="2" customFormat="1" ht="48.75">
      <c r="A278" s="35"/>
      <c r="B278" s="36"/>
      <c r="C278" s="37"/>
      <c r="D278" s="200" t="s">
        <v>203</v>
      </c>
      <c r="E278" s="37"/>
      <c r="F278" s="205" t="s">
        <v>416</v>
      </c>
      <c r="G278" s="37"/>
      <c r="H278" s="37"/>
      <c r="I278" s="202"/>
      <c r="J278" s="37"/>
      <c r="K278" s="37"/>
      <c r="L278" s="40"/>
      <c r="M278" s="203"/>
      <c r="N278" s="204"/>
      <c r="O278" s="72"/>
      <c r="P278" s="72"/>
      <c r="Q278" s="72"/>
      <c r="R278" s="72"/>
      <c r="S278" s="72"/>
      <c r="T278" s="73"/>
      <c r="U278" s="35"/>
      <c r="V278" s="35"/>
      <c r="W278" s="35"/>
      <c r="X278" s="35"/>
      <c r="Y278" s="35"/>
      <c r="Z278" s="35"/>
      <c r="AA278" s="35"/>
      <c r="AB278" s="35"/>
      <c r="AC278" s="35"/>
      <c r="AD278" s="35"/>
      <c r="AE278" s="35"/>
      <c r="AT278" s="18" t="s">
        <v>203</v>
      </c>
      <c r="AU278" s="18" t="s">
        <v>85</v>
      </c>
    </row>
    <row r="279" spans="2:51" s="13" customFormat="1" ht="11.25">
      <c r="B279" s="210"/>
      <c r="C279" s="211"/>
      <c r="D279" s="200" t="s">
        <v>232</v>
      </c>
      <c r="E279" s="212" t="s">
        <v>1</v>
      </c>
      <c r="F279" s="213" t="s">
        <v>417</v>
      </c>
      <c r="G279" s="211"/>
      <c r="H279" s="212" t="s">
        <v>1</v>
      </c>
      <c r="I279" s="214"/>
      <c r="J279" s="211"/>
      <c r="K279" s="211"/>
      <c r="L279" s="215"/>
      <c r="M279" s="216"/>
      <c r="N279" s="217"/>
      <c r="O279" s="217"/>
      <c r="P279" s="217"/>
      <c r="Q279" s="217"/>
      <c r="R279" s="217"/>
      <c r="S279" s="217"/>
      <c r="T279" s="218"/>
      <c r="AT279" s="219" t="s">
        <v>232</v>
      </c>
      <c r="AU279" s="219" t="s">
        <v>85</v>
      </c>
      <c r="AV279" s="13" t="s">
        <v>83</v>
      </c>
      <c r="AW279" s="13" t="s">
        <v>32</v>
      </c>
      <c r="AX279" s="13" t="s">
        <v>76</v>
      </c>
      <c r="AY279" s="219" t="s">
        <v>118</v>
      </c>
    </row>
    <row r="280" spans="2:51" s="14" customFormat="1" ht="11.25">
      <c r="B280" s="220"/>
      <c r="C280" s="221"/>
      <c r="D280" s="200" t="s">
        <v>232</v>
      </c>
      <c r="E280" s="222" t="s">
        <v>1</v>
      </c>
      <c r="F280" s="223" t="s">
        <v>418</v>
      </c>
      <c r="G280" s="221"/>
      <c r="H280" s="224">
        <v>2.856</v>
      </c>
      <c r="I280" s="225"/>
      <c r="J280" s="221"/>
      <c r="K280" s="221"/>
      <c r="L280" s="226"/>
      <c r="M280" s="227"/>
      <c r="N280" s="228"/>
      <c r="O280" s="228"/>
      <c r="P280" s="228"/>
      <c r="Q280" s="228"/>
      <c r="R280" s="228"/>
      <c r="S280" s="228"/>
      <c r="T280" s="229"/>
      <c r="AT280" s="230" t="s">
        <v>232</v>
      </c>
      <c r="AU280" s="230" t="s">
        <v>85</v>
      </c>
      <c r="AV280" s="14" t="s">
        <v>85</v>
      </c>
      <c r="AW280" s="14" t="s">
        <v>32</v>
      </c>
      <c r="AX280" s="14" t="s">
        <v>76</v>
      </c>
      <c r="AY280" s="230" t="s">
        <v>118</v>
      </c>
    </row>
    <row r="281" spans="2:51" s="13" customFormat="1" ht="11.25">
      <c r="B281" s="210"/>
      <c r="C281" s="211"/>
      <c r="D281" s="200" t="s">
        <v>232</v>
      </c>
      <c r="E281" s="212" t="s">
        <v>1</v>
      </c>
      <c r="F281" s="213" t="s">
        <v>419</v>
      </c>
      <c r="G281" s="211"/>
      <c r="H281" s="212" t="s">
        <v>1</v>
      </c>
      <c r="I281" s="214"/>
      <c r="J281" s="211"/>
      <c r="K281" s="211"/>
      <c r="L281" s="215"/>
      <c r="M281" s="216"/>
      <c r="N281" s="217"/>
      <c r="O281" s="217"/>
      <c r="P281" s="217"/>
      <c r="Q281" s="217"/>
      <c r="R281" s="217"/>
      <c r="S281" s="217"/>
      <c r="T281" s="218"/>
      <c r="AT281" s="219" t="s">
        <v>232</v>
      </c>
      <c r="AU281" s="219" t="s">
        <v>85</v>
      </c>
      <c r="AV281" s="13" t="s">
        <v>83</v>
      </c>
      <c r="AW281" s="13" t="s">
        <v>32</v>
      </c>
      <c r="AX281" s="13" t="s">
        <v>76</v>
      </c>
      <c r="AY281" s="219" t="s">
        <v>118</v>
      </c>
    </row>
    <row r="282" spans="2:51" s="14" customFormat="1" ht="11.25">
      <c r="B282" s="220"/>
      <c r="C282" s="221"/>
      <c r="D282" s="200" t="s">
        <v>232</v>
      </c>
      <c r="E282" s="222" t="s">
        <v>1</v>
      </c>
      <c r="F282" s="223" t="s">
        <v>420</v>
      </c>
      <c r="G282" s="221"/>
      <c r="H282" s="224">
        <v>5.29</v>
      </c>
      <c r="I282" s="225"/>
      <c r="J282" s="221"/>
      <c r="K282" s="221"/>
      <c r="L282" s="226"/>
      <c r="M282" s="227"/>
      <c r="N282" s="228"/>
      <c r="O282" s="228"/>
      <c r="P282" s="228"/>
      <c r="Q282" s="228"/>
      <c r="R282" s="228"/>
      <c r="S282" s="228"/>
      <c r="T282" s="229"/>
      <c r="AT282" s="230" t="s">
        <v>232</v>
      </c>
      <c r="AU282" s="230" t="s">
        <v>85</v>
      </c>
      <c r="AV282" s="14" t="s">
        <v>85</v>
      </c>
      <c r="AW282" s="14" t="s">
        <v>32</v>
      </c>
      <c r="AX282" s="14" t="s">
        <v>76</v>
      </c>
      <c r="AY282" s="230" t="s">
        <v>118</v>
      </c>
    </row>
    <row r="283" spans="2:51" s="13" customFormat="1" ht="11.25">
      <c r="B283" s="210"/>
      <c r="C283" s="211"/>
      <c r="D283" s="200" t="s">
        <v>232</v>
      </c>
      <c r="E283" s="212" t="s">
        <v>1</v>
      </c>
      <c r="F283" s="213" t="s">
        <v>421</v>
      </c>
      <c r="G283" s="211"/>
      <c r="H283" s="212" t="s">
        <v>1</v>
      </c>
      <c r="I283" s="214"/>
      <c r="J283" s="211"/>
      <c r="K283" s="211"/>
      <c r="L283" s="215"/>
      <c r="M283" s="216"/>
      <c r="N283" s="217"/>
      <c r="O283" s="217"/>
      <c r="P283" s="217"/>
      <c r="Q283" s="217"/>
      <c r="R283" s="217"/>
      <c r="S283" s="217"/>
      <c r="T283" s="218"/>
      <c r="AT283" s="219" t="s">
        <v>232</v>
      </c>
      <c r="AU283" s="219" t="s">
        <v>85</v>
      </c>
      <c r="AV283" s="13" t="s">
        <v>83</v>
      </c>
      <c r="AW283" s="13" t="s">
        <v>32</v>
      </c>
      <c r="AX283" s="13" t="s">
        <v>76</v>
      </c>
      <c r="AY283" s="219" t="s">
        <v>118</v>
      </c>
    </row>
    <row r="284" spans="2:51" s="14" customFormat="1" ht="11.25">
      <c r="B284" s="220"/>
      <c r="C284" s="221"/>
      <c r="D284" s="200" t="s">
        <v>232</v>
      </c>
      <c r="E284" s="222" t="s">
        <v>1</v>
      </c>
      <c r="F284" s="223" t="s">
        <v>422</v>
      </c>
      <c r="G284" s="221"/>
      <c r="H284" s="224">
        <v>2.035</v>
      </c>
      <c r="I284" s="225"/>
      <c r="J284" s="221"/>
      <c r="K284" s="221"/>
      <c r="L284" s="226"/>
      <c r="M284" s="227"/>
      <c r="N284" s="228"/>
      <c r="O284" s="228"/>
      <c r="P284" s="228"/>
      <c r="Q284" s="228"/>
      <c r="R284" s="228"/>
      <c r="S284" s="228"/>
      <c r="T284" s="229"/>
      <c r="AT284" s="230" t="s">
        <v>232</v>
      </c>
      <c r="AU284" s="230" t="s">
        <v>85</v>
      </c>
      <c r="AV284" s="14" t="s">
        <v>85</v>
      </c>
      <c r="AW284" s="14" t="s">
        <v>32</v>
      </c>
      <c r="AX284" s="14" t="s">
        <v>76</v>
      </c>
      <c r="AY284" s="230" t="s">
        <v>118</v>
      </c>
    </row>
    <row r="285" spans="2:51" s="14" customFormat="1" ht="11.25">
      <c r="B285" s="220"/>
      <c r="C285" s="221"/>
      <c r="D285" s="200" t="s">
        <v>232</v>
      </c>
      <c r="E285" s="222" t="s">
        <v>1</v>
      </c>
      <c r="F285" s="223" t="s">
        <v>423</v>
      </c>
      <c r="G285" s="221"/>
      <c r="H285" s="224">
        <v>-0.126</v>
      </c>
      <c r="I285" s="225"/>
      <c r="J285" s="221"/>
      <c r="K285" s="221"/>
      <c r="L285" s="226"/>
      <c r="M285" s="227"/>
      <c r="N285" s="228"/>
      <c r="O285" s="228"/>
      <c r="P285" s="228"/>
      <c r="Q285" s="228"/>
      <c r="R285" s="228"/>
      <c r="S285" s="228"/>
      <c r="T285" s="229"/>
      <c r="AT285" s="230" t="s">
        <v>232</v>
      </c>
      <c r="AU285" s="230" t="s">
        <v>85</v>
      </c>
      <c r="AV285" s="14" t="s">
        <v>85</v>
      </c>
      <c r="AW285" s="14" t="s">
        <v>32</v>
      </c>
      <c r="AX285" s="14" t="s">
        <v>76</v>
      </c>
      <c r="AY285" s="230" t="s">
        <v>118</v>
      </c>
    </row>
    <row r="286" spans="2:51" s="15" customFormat="1" ht="11.25">
      <c r="B286" s="231"/>
      <c r="C286" s="232"/>
      <c r="D286" s="200" t="s">
        <v>232</v>
      </c>
      <c r="E286" s="233" t="s">
        <v>1</v>
      </c>
      <c r="F286" s="234" t="s">
        <v>236</v>
      </c>
      <c r="G286" s="232"/>
      <c r="H286" s="235">
        <v>10.055</v>
      </c>
      <c r="I286" s="236"/>
      <c r="J286" s="232"/>
      <c r="K286" s="232"/>
      <c r="L286" s="237"/>
      <c r="M286" s="238"/>
      <c r="N286" s="239"/>
      <c r="O286" s="239"/>
      <c r="P286" s="239"/>
      <c r="Q286" s="239"/>
      <c r="R286" s="239"/>
      <c r="S286" s="239"/>
      <c r="T286" s="240"/>
      <c r="AT286" s="241" t="s">
        <v>232</v>
      </c>
      <c r="AU286" s="241" t="s">
        <v>85</v>
      </c>
      <c r="AV286" s="15" t="s">
        <v>136</v>
      </c>
      <c r="AW286" s="15" t="s">
        <v>32</v>
      </c>
      <c r="AX286" s="15" t="s">
        <v>83</v>
      </c>
      <c r="AY286" s="241" t="s">
        <v>118</v>
      </c>
    </row>
    <row r="287" spans="1:65" s="2" customFormat="1" ht="24">
      <c r="A287" s="35"/>
      <c r="B287" s="36"/>
      <c r="C287" s="187" t="s">
        <v>424</v>
      </c>
      <c r="D287" s="187" t="s">
        <v>121</v>
      </c>
      <c r="E287" s="188" t="s">
        <v>425</v>
      </c>
      <c r="F287" s="189" t="s">
        <v>426</v>
      </c>
      <c r="G287" s="190" t="s">
        <v>283</v>
      </c>
      <c r="H287" s="191">
        <v>54.87</v>
      </c>
      <c r="I287" s="192"/>
      <c r="J287" s="193">
        <f>ROUND(I287*H287,2)</f>
        <v>0</v>
      </c>
      <c r="K287" s="189" t="s">
        <v>200</v>
      </c>
      <c r="L287" s="40"/>
      <c r="M287" s="194" t="s">
        <v>1</v>
      </c>
      <c r="N287" s="195" t="s">
        <v>41</v>
      </c>
      <c r="O287" s="72"/>
      <c r="P287" s="196">
        <f>O287*H287</f>
        <v>0</v>
      </c>
      <c r="Q287" s="196">
        <v>0.00247</v>
      </c>
      <c r="R287" s="196">
        <f>Q287*H287</f>
        <v>0.13552889999999998</v>
      </c>
      <c r="S287" s="196">
        <v>0</v>
      </c>
      <c r="T287" s="197">
        <f>S287*H287</f>
        <v>0</v>
      </c>
      <c r="U287" s="35"/>
      <c r="V287" s="35"/>
      <c r="W287" s="35"/>
      <c r="X287" s="35"/>
      <c r="Y287" s="35"/>
      <c r="Z287" s="35"/>
      <c r="AA287" s="35"/>
      <c r="AB287" s="35"/>
      <c r="AC287" s="35"/>
      <c r="AD287" s="35"/>
      <c r="AE287" s="35"/>
      <c r="AR287" s="198" t="s">
        <v>136</v>
      </c>
      <c r="AT287" s="198" t="s">
        <v>121</v>
      </c>
      <c r="AU287" s="198" t="s">
        <v>85</v>
      </c>
      <c r="AY287" s="18" t="s">
        <v>118</v>
      </c>
      <c r="BE287" s="199">
        <f>IF(N287="základní",J287,0)</f>
        <v>0</v>
      </c>
      <c r="BF287" s="199">
        <f>IF(N287="snížená",J287,0)</f>
        <v>0</v>
      </c>
      <c r="BG287" s="199">
        <f>IF(N287="zákl. přenesená",J287,0)</f>
        <v>0</v>
      </c>
      <c r="BH287" s="199">
        <f>IF(N287="sníž. přenesená",J287,0)</f>
        <v>0</v>
      </c>
      <c r="BI287" s="199">
        <f>IF(N287="nulová",J287,0)</f>
        <v>0</v>
      </c>
      <c r="BJ287" s="18" t="s">
        <v>83</v>
      </c>
      <c r="BK287" s="199">
        <f>ROUND(I287*H287,2)</f>
        <v>0</v>
      </c>
      <c r="BL287" s="18" t="s">
        <v>136</v>
      </c>
      <c r="BM287" s="198" t="s">
        <v>427</v>
      </c>
    </row>
    <row r="288" spans="1:47" s="2" customFormat="1" ht="29.25">
      <c r="A288" s="35"/>
      <c r="B288" s="36"/>
      <c r="C288" s="37"/>
      <c r="D288" s="200" t="s">
        <v>128</v>
      </c>
      <c r="E288" s="37"/>
      <c r="F288" s="201" t="s">
        <v>428</v>
      </c>
      <c r="G288" s="37"/>
      <c r="H288" s="37"/>
      <c r="I288" s="202"/>
      <c r="J288" s="37"/>
      <c r="K288" s="37"/>
      <c r="L288" s="40"/>
      <c r="M288" s="203"/>
      <c r="N288" s="204"/>
      <c r="O288" s="72"/>
      <c r="P288" s="72"/>
      <c r="Q288" s="72"/>
      <c r="R288" s="72"/>
      <c r="S288" s="72"/>
      <c r="T288" s="73"/>
      <c r="U288" s="35"/>
      <c r="V288" s="35"/>
      <c r="W288" s="35"/>
      <c r="X288" s="35"/>
      <c r="Y288" s="35"/>
      <c r="Z288" s="35"/>
      <c r="AA288" s="35"/>
      <c r="AB288" s="35"/>
      <c r="AC288" s="35"/>
      <c r="AD288" s="35"/>
      <c r="AE288" s="35"/>
      <c r="AT288" s="18" t="s">
        <v>128</v>
      </c>
      <c r="AU288" s="18" t="s">
        <v>85</v>
      </c>
    </row>
    <row r="289" spans="1:47" s="2" customFormat="1" ht="48.75">
      <c r="A289" s="35"/>
      <c r="B289" s="36"/>
      <c r="C289" s="37"/>
      <c r="D289" s="200" t="s">
        <v>203</v>
      </c>
      <c r="E289" s="37"/>
      <c r="F289" s="205" t="s">
        <v>429</v>
      </c>
      <c r="G289" s="37"/>
      <c r="H289" s="37"/>
      <c r="I289" s="202"/>
      <c r="J289" s="37"/>
      <c r="K289" s="37"/>
      <c r="L289" s="40"/>
      <c r="M289" s="203"/>
      <c r="N289" s="204"/>
      <c r="O289" s="72"/>
      <c r="P289" s="72"/>
      <c r="Q289" s="72"/>
      <c r="R289" s="72"/>
      <c r="S289" s="72"/>
      <c r="T289" s="73"/>
      <c r="U289" s="35"/>
      <c r="V289" s="35"/>
      <c r="W289" s="35"/>
      <c r="X289" s="35"/>
      <c r="Y289" s="35"/>
      <c r="Z289" s="35"/>
      <c r="AA289" s="35"/>
      <c r="AB289" s="35"/>
      <c r="AC289" s="35"/>
      <c r="AD289" s="35"/>
      <c r="AE289" s="35"/>
      <c r="AT289" s="18" t="s">
        <v>203</v>
      </c>
      <c r="AU289" s="18" t="s">
        <v>85</v>
      </c>
    </row>
    <row r="290" spans="2:51" s="13" customFormat="1" ht="11.25">
      <c r="B290" s="210"/>
      <c r="C290" s="211"/>
      <c r="D290" s="200" t="s">
        <v>232</v>
      </c>
      <c r="E290" s="212" t="s">
        <v>1</v>
      </c>
      <c r="F290" s="213" t="s">
        <v>417</v>
      </c>
      <c r="G290" s="211"/>
      <c r="H290" s="212" t="s">
        <v>1</v>
      </c>
      <c r="I290" s="214"/>
      <c r="J290" s="211"/>
      <c r="K290" s="211"/>
      <c r="L290" s="215"/>
      <c r="M290" s="216"/>
      <c r="N290" s="217"/>
      <c r="O290" s="217"/>
      <c r="P290" s="217"/>
      <c r="Q290" s="217"/>
      <c r="R290" s="217"/>
      <c r="S290" s="217"/>
      <c r="T290" s="218"/>
      <c r="AT290" s="219" t="s">
        <v>232</v>
      </c>
      <c r="AU290" s="219" t="s">
        <v>85</v>
      </c>
      <c r="AV290" s="13" t="s">
        <v>83</v>
      </c>
      <c r="AW290" s="13" t="s">
        <v>32</v>
      </c>
      <c r="AX290" s="13" t="s">
        <v>76</v>
      </c>
      <c r="AY290" s="219" t="s">
        <v>118</v>
      </c>
    </row>
    <row r="291" spans="2:51" s="14" customFormat="1" ht="11.25">
      <c r="B291" s="220"/>
      <c r="C291" s="221"/>
      <c r="D291" s="200" t="s">
        <v>232</v>
      </c>
      <c r="E291" s="222" t="s">
        <v>1</v>
      </c>
      <c r="F291" s="223" t="s">
        <v>430</v>
      </c>
      <c r="G291" s="221"/>
      <c r="H291" s="224">
        <v>3.535</v>
      </c>
      <c r="I291" s="225"/>
      <c r="J291" s="221"/>
      <c r="K291" s="221"/>
      <c r="L291" s="226"/>
      <c r="M291" s="227"/>
      <c r="N291" s="228"/>
      <c r="O291" s="228"/>
      <c r="P291" s="228"/>
      <c r="Q291" s="228"/>
      <c r="R291" s="228"/>
      <c r="S291" s="228"/>
      <c r="T291" s="229"/>
      <c r="AT291" s="230" t="s">
        <v>232</v>
      </c>
      <c r="AU291" s="230" t="s">
        <v>85</v>
      </c>
      <c r="AV291" s="14" t="s">
        <v>85</v>
      </c>
      <c r="AW291" s="14" t="s">
        <v>32</v>
      </c>
      <c r="AX291" s="14" t="s">
        <v>76</v>
      </c>
      <c r="AY291" s="230" t="s">
        <v>118</v>
      </c>
    </row>
    <row r="292" spans="2:51" s="13" customFormat="1" ht="11.25">
      <c r="B292" s="210"/>
      <c r="C292" s="211"/>
      <c r="D292" s="200" t="s">
        <v>232</v>
      </c>
      <c r="E292" s="212" t="s">
        <v>1</v>
      </c>
      <c r="F292" s="213" t="s">
        <v>419</v>
      </c>
      <c r="G292" s="211"/>
      <c r="H292" s="212" t="s">
        <v>1</v>
      </c>
      <c r="I292" s="214"/>
      <c r="J292" s="211"/>
      <c r="K292" s="211"/>
      <c r="L292" s="215"/>
      <c r="M292" s="216"/>
      <c r="N292" s="217"/>
      <c r="O292" s="217"/>
      <c r="P292" s="217"/>
      <c r="Q292" s="217"/>
      <c r="R292" s="217"/>
      <c r="S292" s="217"/>
      <c r="T292" s="218"/>
      <c r="AT292" s="219" t="s">
        <v>232</v>
      </c>
      <c r="AU292" s="219" t="s">
        <v>85</v>
      </c>
      <c r="AV292" s="13" t="s">
        <v>83</v>
      </c>
      <c r="AW292" s="13" t="s">
        <v>32</v>
      </c>
      <c r="AX292" s="13" t="s">
        <v>76</v>
      </c>
      <c r="AY292" s="219" t="s">
        <v>118</v>
      </c>
    </row>
    <row r="293" spans="2:51" s="14" customFormat="1" ht="11.25">
      <c r="B293" s="220"/>
      <c r="C293" s="221"/>
      <c r="D293" s="200" t="s">
        <v>232</v>
      </c>
      <c r="E293" s="222" t="s">
        <v>1</v>
      </c>
      <c r="F293" s="223" t="s">
        <v>431</v>
      </c>
      <c r="G293" s="221"/>
      <c r="H293" s="224">
        <v>42.317</v>
      </c>
      <c r="I293" s="225"/>
      <c r="J293" s="221"/>
      <c r="K293" s="221"/>
      <c r="L293" s="226"/>
      <c r="M293" s="227"/>
      <c r="N293" s="228"/>
      <c r="O293" s="228"/>
      <c r="P293" s="228"/>
      <c r="Q293" s="228"/>
      <c r="R293" s="228"/>
      <c r="S293" s="228"/>
      <c r="T293" s="229"/>
      <c r="AT293" s="230" t="s">
        <v>232</v>
      </c>
      <c r="AU293" s="230" t="s">
        <v>85</v>
      </c>
      <c r="AV293" s="14" t="s">
        <v>85</v>
      </c>
      <c r="AW293" s="14" t="s">
        <v>32</v>
      </c>
      <c r="AX293" s="14" t="s">
        <v>76</v>
      </c>
      <c r="AY293" s="230" t="s">
        <v>118</v>
      </c>
    </row>
    <row r="294" spans="2:51" s="13" customFormat="1" ht="11.25">
      <c r="B294" s="210"/>
      <c r="C294" s="211"/>
      <c r="D294" s="200" t="s">
        <v>232</v>
      </c>
      <c r="E294" s="212" t="s">
        <v>1</v>
      </c>
      <c r="F294" s="213" t="s">
        <v>421</v>
      </c>
      <c r="G294" s="211"/>
      <c r="H294" s="212" t="s">
        <v>1</v>
      </c>
      <c r="I294" s="214"/>
      <c r="J294" s="211"/>
      <c r="K294" s="211"/>
      <c r="L294" s="215"/>
      <c r="M294" s="216"/>
      <c r="N294" s="217"/>
      <c r="O294" s="217"/>
      <c r="P294" s="217"/>
      <c r="Q294" s="217"/>
      <c r="R294" s="217"/>
      <c r="S294" s="217"/>
      <c r="T294" s="218"/>
      <c r="AT294" s="219" t="s">
        <v>232</v>
      </c>
      <c r="AU294" s="219" t="s">
        <v>85</v>
      </c>
      <c r="AV294" s="13" t="s">
        <v>83</v>
      </c>
      <c r="AW294" s="13" t="s">
        <v>32</v>
      </c>
      <c r="AX294" s="13" t="s">
        <v>76</v>
      </c>
      <c r="AY294" s="219" t="s">
        <v>118</v>
      </c>
    </row>
    <row r="295" spans="2:51" s="14" customFormat="1" ht="11.25">
      <c r="B295" s="220"/>
      <c r="C295" s="221"/>
      <c r="D295" s="200" t="s">
        <v>232</v>
      </c>
      <c r="E295" s="222" t="s">
        <v>1</v>
      </c>
      <c r="F295" s="223" t="s">
        <v>432</v>
      </c>
      <c r="G295" s="221"/>
      <c r="H295" s="224">
        <v>3.035</v>
      </c>
      <c r="I295" s="225"/>
      <c r="J295" s="221"/>
      <c r="K295" s="221"/>
      <c r="L295" s="226"/>
      <c r="M295" s="227"/>
      <c r="N295" s="228"/>
      <c r="O295" s="228"/>
      <c r="P295" s="228"/>
      <c r="Q295" s="228"/>
      <c r="R295" s="228"/>
      <c r="S295" s="228"/>
      <c r="T295" s="229"/>
      <c r="AT295" s="230" t="s">
        <v>232</v>
      </c>
      <c r="AU295" s="230" t="s">
        <v>85</v>
      </c>
      <c r="AV295" s="14" t="s">
        <v>85</v>
      </c>
      <c r="AW295" s="14" t="s">
        <v>32</v>
      </c>
      <c r="AX295" s="14" t="s">
        <v>76</v>
      </c>
      <c r="AY295" s="230" t="s">
        <v>118</v>
      </c>
    </row>
    <row r="296" spans="2:51" s="14" customFormat="1" ht="11.25">
      <c r="B296" s="220"/>
      <c r="C296" s="221"/>
      <c r="D296" s="200" t="s">
        <v>232</v>
      </c>
      <c r="E296" s="222" t="s">
        <v>1</v>
      </c>
      <c r="F296" s="223" t="s">
        <v>433</v>
      </c>
      <c r="G296" s="221"/>
      <c r="H296" s="224">
        <v>5.355</v>
      </c>
      <c r="I296" s="225"/>
      <c r="J296" s="221"/>
      <c r="K296" s="221"/>
      <c r="L296" s="226"/>
      <c r="M296" s="227"/>
      <c r="N296" s="228"/>
      <c r="O296" s="228"/>
      <c r="P296" s="228"/>
      <c r="Q296" s="228"/>
      <c r="R296" s="228"/>
      <c r="S296" s="228"/>
      <c r="T296" s="229"/>
      <c r="AT296" s="230" t="s">
        <v>232</v>
      </c>
      <c r="AU296" s="230" t="s">
        <v>85</v>
      </c>
      <c r="AV296" s="14" t="s">
        <v>85</v>
      </c>
      <c r="AW296" s="14" t="s">
        <v>32</v>
      </c>
      <c r="AX296" s="14" t="s">
        <v>76</v>
      </c>
      <c r="AY296" s="230" t="s">
        <v>118</v>
      </c>
    </row>
    <row r="297" spans="2:51" s="14" customFormat="1" ht="11.25">
      <c r="B297" s="220"/>
      <c r="C297" s="221"/>
      <c r="D297" s="200" t="s">
        <v>232</v>
      </c>
      <c r="E297" s="222" t="s">
        <v>1</v>
      </c>
      <c r="F297" s="223" t="s">
        <v>434</v>
      </c>
      <c r="G297" s="221"/>
      <c r="H297" s="224">
        <v>0.628</v>
      </c>
      <c r="I297" s="225"/>
      <c r="J297" s="221"/>
      <c r="K297" s="221"/>
      <c r="L297" s="226"/>
      <c r="M297" s="227"/>
      <c r="N297" s="228"/>
      <c r="O297" s="228"/>
      <c r="P297" s="228"/>
      <c r="Q297" s="228"/>
      <c r="R297" s="228"/>
      <c r="S297" s="228"/>
      <c r="T297" s="229"/>
      <c r="AT297" s="230" t="s">
        <v>232</v>
      </c>
      <c r="AU297" s="230" t="s">
        <v>85</v>
      </c>
      <c r="AV297" s="14" t="s">
        <v>85</v>
      </c>
      <c r="AW297" s="14" t="s">
        <v>32</v>
      </c>
      <c r="AX297" s="14" t="s">
        <v>76</v>
      </c>
      <c r="AY297" s="230" t="s">
        <v>118</v>
      </c>
    </row>
    <row r="298" spans="2:51" s="15" customFormat="1" ht="11.25">
      <c r="B298" s="231"/>
      <c r="C298" s="232"/>
      <c r="D298" s="200" t="s">
        <v>232</v>
      </c>
      <c r="E298" s="233" t="s">
        <v>1</v>
      </c>
      <c r="F298" s="234" t="s">
        <v>236</v>
      </c>
      <c r="G298" s="232"/>
      <c r="H298" s="235">
        <v>54.87</v>
      </c>
      <c r="I298" s="236"/>
      <c r="J298" s="232"/>
      <c r="K298" s="232"/>
      <c r="L298" s="237"/>
      <c r="M298" s="238"/>
      <c r="N298" s="239"/>
      <c r="O298" s="239"/>
      <c r="P298" s="239"/>
      <c r="Q298" s="239"/>
      <c r="R298" s="239"/>
      <c r="S298" s="239"/>
      <c r="T298" s="240"/>
      <c r="AT298" s="241" t="s">
        <v>232</v>
      </c>
      <c r="AU298" s="241" t="s">
        <v>85</v>
      </c>
      <c r="AV298" s="15" t="s">
        <v>136</v>
      </c>
      <c r="AW298" s="15" t="s">
        <v>32</v>
      </c>
      <c r="AX298" s="15" t="s">
        <v>83</v>
      </c>
      <c r="AY298" s="241" t="s">
        <v>118</v>
      </c>
    </row>
    <row r="299" spans="1:65" s="2" customFormat="1" ht="24">
      <c r="A299" s="35"/>
      <c r="B299" s="36"/>
      <c r="C299" s="187" t="s">
        <v>435</v>
      </c>
      <c r="D299" s="187" t="s">
        <v>121</v>
      </c>
      <c r="E299" s="188" t="s">
        <v>436</v>
      </c>
      <c r="F299" s="189" t="s">
        <v>437</v>
      </c>
      <c r="G299" s="190" t="s">
        <v>283</v>
      </c>
      <c r="H299" s="191">
        <v>54.87</v>
      </c>
      <c r="I299" s="192"/>
      <c r="J299" s="193">
        <f>ROUND(I299*H299,2)</f>
        <v>0</v>
      </c>
      <c r="K299" s="189" t="s">
        <v>200</v>
      </c>
      <c r="L299" s="40"/>
      <c r="M299" s="194" t="s">
        <v>1</v>
      </c>
      <c r="N299" s="195" t="s">
        <v>41</v>
      </c>
      <c r="O299" s="72"/>
      <c r="P299" s="196">
        <f>O299*H299</f>
        <v>0</v>
      </c>
      <c r="Q299" s="196">
        <v>0</v>
      </c>
      <c r="R299" s="196">
        <f>Q299*H299</f>
        <v>0</v>
      </c>
      <c r="S299" s="196">
        <v>0</v>
      </c>
      <c r="T299" s="197">
        <f>S299*H299</f>
        <v>0</v>
      </c>
      <c r="U299" s="35"/>
      <c r="V299" s="35"/>
      <c r="W299" s="35"/>
      <c r="X299" s="35"/>
      <c r="Y299" s="35"/>
      <c r="Z299" s="35"/>
      <c r="AA299" s="35"/>
      <c r="AB299" s="35"/>
      <c r="AC299" s="35"/>
      <c r="AD299" s="35"/>
      <c r="AE299" s="35"/>
      <c r="AR299" s="198" t="s">
        <v>136</v>
      </c>
      <c r="AT299" s="198" t="s">
        <v>121</v>
      </c>
      <c r="AU299" s="198" t="s">
        <v>85</v>
      </c>
      <c r="AY299" s="18" t="s">
        <v>118</v>
      </c>
      <c r="BE299" s="199">
        <f>IF(N299="základní",J299,0)</f>
        <v>0</v>
      </c>
      <c r="BF299" s="199">
        <f>IF(N299="snížená",J299,0)</f>
        <v>0</v>
      </c>
      <c r="BG299" s="199">
        <f>IF(N299="zákl. přenesená",J299,0)</f>
        <v>0</v>
      </c>
      <c r="BH299" s="199">
        <f>IF(N299="sníž. přenesená",J299,0)</f>
        <v>0</v>
      </c>
      <c r="BI299" s="199">
        <f>IF(N299="nulová",J299,0)</f>
        <v>0</v>
      </c>
      <c r="BJ299" s="18" t="s">
        <v>83</v>
      </c>
      <c r="BK299" s="199">
        <f>ROUND(I299*H299,2)</f>
        <v>0</v>
      </c>
      <c r="BL299" s="18" t="s">
        <v>136</v>
      </c>
      <c r="BM299" s="198" t="s">
        <v>438</v>
      </c>
    </row>
    <row r="300" spans="1:47" s="2" customFormat="1" ht="29.25">
      <c r="A300" s="35"/>
      <c r="B300" s="36"/>
      <c r="C300" s="37"/>
      <c r="D300" s="200" t="s">
        <v>128</v>
      </c>
      <c r="E300" s="37"/>
      <c r="F300" s="201" t="s">
        <v>439</v>
      </c>
      <c r="G300" s="37"/>
      <c r="H300" s="37"/>
      <c r="I300" s="202"/>
      <c r="J300" s="37"/>
      <c r="K300" s="37"/>
      <c r="L300" s="40"/>
      <c r="M300" s="203"/>
      <c r="N300" s="204"/>
      <c r="O300" s="72"/>
      <c r="P300" s="72"/>
      <c r="Q300" s="72"/>
      <c r="R300" s="72"/>
      <c r="S300" s="72"/>
      <c r="T300" s="73"/>
      <c r="U300" s="35"/>
      <c r="V300" s="35"/>
      <c r="W300" s="35"/>
      <c r="X300" s="35"/>
      <c r="Y300" s="35"/>
      <c r="Z300" s="35"/>
      <c r="AA300" s="35"/>
      <c r="AB300" s="35"/>
      <c r="AC300" s="35"/>
      <c r="AD300" s="35"/>
      <c r="AE300" s="35"/>
      <c r="AT300" s="18" t="s">
        <v>128</v>
      </c>
      <c r="AU300" s="18" t="s">
        <v>85</v>
      </c>
    </row>
    <row r="301" spans="1:47" s="2" customFormat="1" ht="48.75">
      <c r="A301" s="35"/>
      <c r="B301" s="36"/>
      <c r="C301" s="37"/>
      <c r="D301" s="200" t="s">
        <v>203</v>
      </c>
      <c r="E301" s="37"/>
      <c r="F301" s="205" t="s">
        <v>429</v>
      </c>
      <c r="G301" s="37"/>
      <c r="H301" s="37"/>
      <c r="I301" s="202"/>
      <c r="J301" s="37"/>
      <c r="K301" s="37"/>
      <c r="L301" s="40"/>
      <c r="M301" s="203"/>
      <c r="N301" s="204"/>
      <c r="O301" s="72"/>
      <c r="P301" s="72"/>
      <c r="Q301" s="72"/>
      <c r="R301" s="72"/>
      <c r="S301" s="72"/>
      <c r="T301" s="73"/>
      <c r="U301" s="35"/>
      <c r="V301" s="35"/>
      <c r="W301" s="35"/>
      <c r="X301" s="35"/>
      <c r="Y301" s="35"/>
      <c r="Z301" s="35"/>
      <c r="AA301" s="35"/>
      <c r="AB301" s="35"/>
      <c r="AC301" s="35"/>
      <c r="AD301" s="35"/>
      <c r="AE301" s="35"/>
      <c r="AT301" s="18" t="s">
        <v>203</v>
      </c>
      <c r="AU301" s="18" t="s">
        <v>85</v>
      </c>
    </row>
    <row r="302" spans="1:65" s="2" customFormat="1" ht="24">
      <c r="A302" s="35"/>
      <c r="B302" s="36"/>
      <c r="C302" s="187" t="s">
        <v>440</v>
      </c>
      <c r="D302" s="187" t="s">
        <v>121</v>
      </c>
      <c r="E302" s="188" t="s">
        <v>441</v>
      </c>
      <c r="F302" s="189" t="s">
        <v>442</v>
      </c>
      <c r="G302" s="190" t="s">
        <v>359</v>
      </c>
      <c r="H302" s="191">
        <v>1.006</v>
      </c>
      <c r="I302" s="192"/>
      <c r="J302" s="193">
        <f>ROUND(I302*H302,2)</f>
        <v>0</v>
      </c>
      <c r="K302" s="189" t="s">
        <v>200</v>
      </c>
      <c r="L302" s="40"/>
      <c r="M302" s="194" t="s">
        <v>1</v>
      </c>
      <c r="N302" s="195" t="s">
        <v>41</v>
      </c>
      <c r="O302" s="72"/>
      <c r="P302" s="196">
        <f>O302*H302</f>
        <v>0</v>
      </c>
      <c r="Q302" s="196">
        <v>1.10907</v>
      </c>
      <c r="R302" s="196">
        <f>Q302*H302</f>
        <v>1.11572442</v>
      </c>
      <c r="S302" s="196">
        <v>0</v>
      </c>
      <c r="T302" s="197">
        <f>S302*H302</f>
        <v>0</v>
      </c>
      <c r="U302" s="35"/>
      <c r="V302" s="35"/>
      <c r="W302" s="35"/>
      <c r="X302" s="35"/>
      <c r="Y302" s="35"/>
      <c r="Z302" s="35"/>
      <c r="AA302" s="35"/>
      <c r="AB302" s="35"/>
      <c r="AC302" s="35"/>
      <c r="AD302" s="35"/>
      <c r="AE302" s="35"/>
      <c r="AR302" s="198" t="s">
        <v>136</v>
      </c>
      <c r="AT302" s="198" t="s">
        <v>121</v>
      </c>
      <c r="AU302" s="198" t="s">
        <v>85</v>
      </c>
      <c r="AY302" s="18" t="s">
        <v>118</v>
      </c>
      <c r="BE302" s="199">
        <f>IF(N302="základní",J302,0)</f>
        <v>0</v>
      </c>
      <c r="BF302" s="199">
        <f>IF(N302="snížená",J302,0)</f>
        <v>0</v>
      </c>
      <c r="BG302" s="199">
        <f>IF(N302="zákl. přenesená",J302,0)</f>
        <v>0</v>
      </c>
      <c r="BH302" s="199">
        <f>IF(N302="sníž. přenesená",J302,0)</f>
        <v>0</v>
      </c>
      <c r="BI302" s="199">
        <f>IF(N302="nulová",J302,0)</f>
        <v>0</v>
      </c>
      <c r="BJ302" s="18" t="s">
        <v>83</v>
      </c>
      <c r="BK302" s="199">
        <f>ROUND(I302*H302,2)</f>
        <v>0</v>
      </c>
      <c r="BL302" s="18" t="s">
        <v>136</v>
      </c>
      <c r="BM302" s="198" t="s">
        <v>443</v>
      </c>
    </row>
    <row r="303" spans="1:47" s="2" customFormat="1" ht="19.5">
      <c r="A303" s="35"/>
      <c r="B303" s="36"/>
      <c r="C303" s="37"/>
      <c r="D303" s="200" t="s">
        <v>128</v>
      </c>
      <c r="E303" s="37"/>
      <c r="F303" s="201" t="s">
        <v>444</v>
      </c>
      <c r="G303" s="37"/>
      <c r="H303" s="37"/>
      <c r="I303" s="202"/>
      <c r="J303" s="37"/>
      <c r="K303" s="37"/>
      <c r="L303" s="40"/>
      <c r="M303" s="203"/>
      <c r="N303" s="204"/>
      <c r="O303" s="72"/>
      <c r="P303" s="72"/>
      <c r="Q303" s="72"/>
      <c r="R303" s="72"/>
      <c r="S303" s="72"/>
      <c r="T303" s="73"/>
      <c r="U303" s="35"/>
      <c r="V303" s="35"/>
      <c r="W303" s="35"/>
      <c r="X303" s="35"/>
      <c r="Y303" s="35"/>
      <c r="Z303" s="35"/>
      <c r="AA303" s="35"/>
      <c r="AB303" s="35"/>
      <c r="AC303" s="35"/>
      <c r="AD303" s="35"/>
      <c r="AE303" s="35"/>
      <c r="AT303" s="18" t="s">
        <v>128</v>
      </c>
      <c r="AU303" s="18" t="s">
        <v>85</v>
      </c>
    </row>
    <row r="304" spans="2:51" s="14" customFormat="1" ht="11.25">
      <c r="B304" s="220"/>
      <c r="C304" s="221"/>
      <c r="D304" s="200" t="s">
        <v>232</v>
      </c>
      <c r="E304" s="221"/>
      <c r="F304" s="223" t="s">
        <v>445</v>
      </c>
      <c r="G304" s="221"/>
      <c r="H304" s="224">
        <v>1.006</v>
      </c>
      <c r="I304" s="225"/>
      <c r="J304" s="221"/>
      <c r="K304" s="221"/>
      <c r="L304" s="226"/>
      <c r="M304" s="227"/>
      <c r="N304" s="228"/>
      <c r="O304" s="228"/>
      <c r="P304" s="228"/>
      <c r="Q304" s="228"/>
      <c r="R304" s="228"/>
      <c r="S304" s="228"/>
      <c r="T304" s="229"/>
      <c r="AT304" s="230" t="s">
        <v>232</v>
      </c>
      <c r="AU304" s="230" t="s">
        <v>85</v>
      </c>
      <c r="AV304" s="14" t="s">
        <v>85</v>
      </c>
      <c r="AW304" s="14" t="s">
        <v>4</v>
      </c>
      <c r="AX304" s="14" t="s">
        <v>83</v>
      </c>
      <c r="AY304" s="230" t="s">
        <v>118</v>
      </c>
    </row>
    <row r="305" spans="2:63" s="12" customFormat="1" ht="22.9" customHeight="1">
      <c r="B305" s="171"/>
      <c r="C305" s="172"/>
      <c r="D305" s="173" t="s">
        <v>75</v>
      </c>
      <c r="E305" s="185" t="s">
        <v>136</v>
      </c>
      <c r="F305" s="185" t="s">
        <v>446</v>
      </c>
      <c r="G305" s="172"/>
      <c r="H305" s="172"/>
      <c r="I305" s="175"/>
      <c r="J305" s="186">
        <f>BK305</f>
        <v>0</v>
      </c>
      <c r="K305" s="172"/>
      <c r="L305" s="177"/>
      <c r="M305" s="178"/>
      <c r="N305" s="179"/>
      <c r="O305" s="179"/>
      <c r="P305" s="180">
        <f>SUM(P306:P325)</f>
        <v>0</v>
      </c>
      <c r="Q305" s="179"/>
      <c r="R305" s="180">
        <f>SUM(R306:R325)</f>
        <v>5.579922119999999</v>
      </c>
      <c r="S305" s="179"/>
      <c r="T305" s="181">
        <f>SUM(T306:T325)</f>
        <v>0</v>
      </c>
      <c r="AR305" s="182" t="s">
        <v>83</v>
      </c>
      <c r="AT305" s="183" t="s">
        <v>75</v>
      </c>
      <c r="AU305" s="183" t="s">
        <v>83</v>
      </c>
      <c r="AY305" s="182" t="s">
        <v>118</v>
      </c>
      <c r="BK305" s="184">
        <f>SUM(BK306:BK325)</f>
        <v>0</v>
      </c>
    </row>
    <row r="306" spans="1:65" s="2" customFormat="1" ht="24">
      <c r="A306" s="35"/>
      <c r="B306" s="36"/>
      <c r="C306" s="187" t="s">
        <v>447</v>
      </c>
      <c r="D306" s="187" t="s">
        <v>121</v>
      </c>
      <c r="E306" s="188" t="s">
        <v>448</v>
      </c>
      <c r="F306" s="189" t="s">
        <v>449</v>
      </c>
      <c r="G306" s="190" t="s">
        <v>283</v>
      </c>
      <c r="H306" s="191">
        <v>13.636</v>
      </c>
      <c r="I306" s="192"/>
      <c r="J306" s="193">
        <f>ROUND(I306*H306,2)</f>
        <v>0</v>
      </c>
      <c r="K306" s="189" t="s">
        <v>200</v>
      </c>
      <c r="L306" s="40"/>
      <c r="M306" s="194" t="s">
        <v>1</v>
      </c>
      <c r="N306" s="195" t="s">
        <v>41</v>
      </c>
      <c r="O306" s="72"/>
      <c r="P306" s="196">
        <f>O306*H306</f>
        <v>0</v>
      </c>
      <c r="Q306" s="196">
        <v>0.34191</v>
      </c>
      <c r="R306" s="196">
        <f>Q306*H306</f>
        <v>4.6622847599999995</v>
      </c>
      <c r="S306" s="196">
        <v>0</v>
      </c>
      <c r="T306" s="197">
        <f>S306*H306</f>
        <v>0</v>
      </c>
      <c r="U306" s="35"/>
      <c r="V306" s="35"/>
      <c r="W306" s="35"/>
      <c r="X306" s="35"/>
      <c r="Y306" s="35"/>
      <c r="Z306" s="35"/>
      <c r="AA306" s="35"/>
      <c r="AB306" s="35"/>
      <c r="AC306" s="35"/>
      <c r="AD306" s="35"/>
      <c r="AE306" s="35"/>
      <c r="AR306" s="198" t="s">
        <v>136</v>
      </c>
      <c r="AT306" s="198" t="s">
        <v>121</v>
      </c>
      <c r="AU306" s="198" t="s">
        <v>85</v>
      </c>
      <c r="AY306" s="18" t="s">
        <v>118</v>
      </c>
      <c r="BE306" s="199">
        <f>IF(N306="základní",J306,0)</f>
        <v>0</v>
      </c>
      <c r="BF306" s="199">
        <f>IF(N306="snížená",J306,0)</f>
        <v>0</v>
      </c>
      <c r="BG306" s="199">
        <f>IF(N306="zákl. přenesená",J306,0)</f>
        <v>0</v>
      </c>
      <c r="BH306" s="199">
        <f>IF(N306="sníž. přenesená",J306,0)</f>
        <v>0</v>
      </c>
      <c r="BI306" s="199">
        <f>IF(N306="nulová",J306,0)</f>
        <v>0</v>
      </c>
      <c r="BJ306" s="18" t="s">
        <v>83</v>
      </c>
      <c r="BK306" s="199">
        <f>ROUND(I306*H306,2)</f>
        <v>0</v>
      </c>
      <c r="BL306" s="18" t="s">
        <v>136</v>
      </c>
      <c r="BM306" s="198" t="s">
        <v>450</v>
      </c>
    </row>
    <row r="307" spans="1:47" s="2" customFormat="1" ht="19.5">
      <c r="A307" s="35"/>
      <c r="B307" s="36"/>
      <c r="C307" s="37"/>
      <c r="D307" s="200" t="s">
        <v>128</v>
      </c>
      <c r="E307" s="37"/>
      <c r="F307" s="201" t="s">
        <v>451</v>
      </c>
      <c r="G307" s="37"/>
      <c r="H307" s="37"/>
      <c r="I307" s="202"/>
      <c r="J307" s="37"/>
      <c r="K307" s="37"/>
      <c r="L307" s="40"/>
      <c r="M307" s="203"/>
      <c r="N307" s="204"/>
      <c r="O307" s="72"/>
      <c r="P307" s="72"/>
      <c r="Q307" s="72"/>
      <c r="R307" s="72"/>
      <c r="S307" s="72"/>
      <c r="T307" s="73"/>
      <c r="U307" s="35"/>
      <c r="V307" s="35"/>
      <c r="W307" s="35"/>
      <c r="X307" s="35"/>
      <c r="Y307" s="35"/>
      <c r="Z307" s="35"/>
      <c r="AA307" s="35"/>
      <c r="AB307" s="35"/>
      <c r="AC307" s="35"/>
      <c r="AD307" s="35"/>
      <c r="AE307" s="35"/>
      <c r="AT307" s="18" t="s">
        <v>128</v>
      </c>
      <c r="AU307" s="18" t="s">
        <v>85</v>
      </c>
    </row>
    <row r="308" spans="1:47" s="2" customFormat="1" ht="126.75">
      <c r="A308" s="35"/>
      <c r="B308" s="36"/>
      <c r="C308" s="37"/>
      <c r="D308" s="200" t="s">
        <v>203</v>
      </c>
      <c r="E308" s="37"/>
      <c r="F308" s="205" t="s">
        <v>452</v>
      </c>
      <c r="G308" s="37"/>
      <c r="H308" s="37"/>
      <c r="I308" s="202"/>
      <c r="J308" s="37"/>
      <c r="K308" s="37"/>
      <c r="L308" s="40"/>
      <c r="M308" s="203"/>
      <c r="N308" s="204"/>
      <c r="O308" s="72"/>
      <c r="P308" s="72"/>
      <c r="Q308" s="72"/>
      <c r="R308" s="72"/>
      <c r="S308" s="72"/>
      <c r="T308" s="73"/>
      <c r="U308" s="35"/>
      <c r="V308" s="35"/>
      <c r="W308" s="35"/>
      <c r="X308" s="35"/>
      <c r="Y308" s="35"/>
      <c r="Z308" s="35"/>
      <c r="AA308" s="35"/>
      <c r="AB308" s="35"/>
      <c r="AC308" s="35"/>
      <c r="AD308" s="35"/>
      <c r="AE308" s="35"/>
      <c r="AT308" s="18" t="s">
        <v>203</v>
      </c>
      <c r="AU308" s="18" t="s">
        <v>85</v>
      </c>
    </row>
    <row r="309" spans="2:51" s="14" customFormat="1" ht="11.25">
      <c r="B309" s="220"/>
      <c r="C309" s="221"/>
      <c r="D309" s="200" t="s">
        <v>232</v>
      </c>
      <c r="E309" s="222" t="s">
        <v>1</v>
      </c>
      <c r="F309" s="223" t="s">
        <v>453</v>
      </c>
      <c r="G309" s="221"/>
      <c r="H309" s="224">
        <v>13.636</v>
      </c>
      <c r="I309" s="225"/>
      <c r="J309" s="221"/>
      <c r="K309" s="221"/>
      <c r="L309" s="226"/>
      <c r="M309" s="227"/>
      <c r="N309" s="228"/>
      <c r="O309" s="228"/>
      <c r="P309" s="228"/>
      <c r="Q309" s="228"/>
      <c r="R309" s="228"/>
      <c r="S309" s="228"/>
      <c r="T309" s="229"/>
      <c r="AT309" s="230" t="s">
        <v>232</v>
      </c>
      <c r="AU309" s="230" t="s">
        <v>85</v>
      </c>
      <c r="AV309" s="14" t="s">
        <v>85</v>
      </c>
      <c r="AW309" s="14" t="s">
        <v>32</v>
      </c>
      <c r="AX309" s="14" t="s">
        <v>76</v>
      </c>
      <c r="AY309" s="230" t="s">
        <v>118</v>
      </c>
    </row>
    <row r="310" spans="2:51" s="15" customFormat="1" ht="11.25">
      <c r="B310" s="231"/>
      <c r="C310" s="232"/>
      <c r="D310" s="200" t="s">
        <v>232</v>
      </c>
      <c r="E310" s="233" t="s">
        <v>1</v>
      </c>
      <c r="F310" s="234" t="s">
        <v>236</v>
      </c>
      <c r="G310" s="232"/>
      <c r="H310" s="235">
        <v>13.636</v>
      </c>
      <c r="I310" s="236"/>
      <c r="J310" s="232"/>
      <c r="K310" s="232"/>
      <c r="L310" s="237"/>
      <c r="M310" s="238"/>
      <c r="N310" s="239"/>
      <c r="O310" s="239"/>
      <c r="P310" s="239"/>
      <c r="Q310" s="239"/>
      <c r="R310" s="239"/>
      <c r="S310" s="239"/>
      <c r="T310" s="240"/>
      <c r="AT310" s="241" t="s">
        <v>232</v>
      </c>
      <c r="AU310" s="241" t="s">
        <v>85</v>
      </c>
      <c r="AV310" s="15" t="s">
        <v>136</v>
      </c>
      <c r="AW310" s="15" t="s">
        <v>32</v>
      </c>
      <c r="AX310" s="15" t="s">
        <v>83</v>
      </c>
      <c r="AY310" s="241" t="s">
        <v>118</v>
      </c>
    </row>
    <row r="311" spans="1:65" s="2" customFormat="1" ht="24">
      <c r="A311" s="35"/>
      <c r="B311" s="36"/>
      <c r="C311" s="187" t="s">
        <v>454</v>
      </c>
      <c r="D311" s="187" t="s">
        <v>121</v>
      </c>
      <c r="E311" s="188" t="s">
        <v>455</v>
      </c>
      <c r="F311" s="189" t="s">
        <v>456</v>
      </c>
      <c r="G311" s="190" t="s">
        <v>223</v>
      </c>
      <c r="H311" s="191">
        <v>4.536</v>
      </c>
      <c r="I311" s="192"/>
      <c r="J311" s="193">
        <f>ROUND(I311*H311,2)</f>
        <v>0</v>
      </c>
      <c r="K311" s="189" t="s">
        <v>200</v>
      </c>
      <c r="L311" s="40"/>
      <c r="M311" s="194" t="s">
        <v>1</v>
      </c>
      <c r="N311" s="195" t="s">
        <v>41</v>
      </c>
      <c r="O311" s="72"/>
      <c r="P311" s="196">
        <f>O311*H311</f>
        <v>0</v>
      </c>
      <c r="Q311" s="196">
        <v>0</v>
      </c>
      <c r="R311" s="196">
        <f>Q311*H311</f>
        <v>0</v>
      </c>
      <c r="S311" s="196">
        <v>0</v>
      </c>
      <c r="T311" s="197">
        <f>S311*H311</f>
        <v>0</v>
      </c>
      <c r="U311" s="35"/>
      <c r="V311" s="35"/>
      <c r="W311" s="35"/>
      <c r="X311" s="35"/>
      <c r="Y311" s="35"/>
      <c r="Z311" s="35"/>
      <c r="AA311" s="35"/>
      <c r="AB311" s="35"/>
      <c r="AC311" s="35"/>
      <c r="AD311" s="35"/>
      <c r="AE311" s="35"/>
      <c r="AR311" s="198" t="s">
        <v>136</v>
      </c>
      <c r="AT311" s="198" t="s">
        <v>121</v>
      </c>
      <c r="AU311" s="198" t="s">
        <v>85</v>
      </c>
      <c r="AY311" s="18" t="s">
        <v>118</v>
      </c>
      <c r="BE311" s="199">
        <f>IF(N311="základní",J311,0)</f>
        <v>0</v>
      </c>
      <c r="BF311" s="199">
        <f>IF(N311="snížená",J311,0)</f>
        <v>0</v>
      </c>
      <c r="BG311" s="199">
        <f>IF(N311="zákl. přenesená",J311,0)</f>
        <v>0</v>
      </c>
      <c r="BH311" s="199">
        <f>IF(N311="sníž. přenesená",J311,0)</f>
        <v>0</v>
      </c>
      <c r="BI311" s="199">
        <f>IF(N311="nulová",J311,0)</f>
        <v>0</v>
      </c>
      <c r="BJ311" s="18" t="s">
        <v>83</v>
      </c>
      <c r="BK311" s="199">
        <f>ROUND(I311*H311,2)</f>
        <v>0</v>
      </c>
      <c r="BL311" s="18" t="s">
        <v>136</v>
      </c>
      <c r="BM311" s="198" t="s">
        <v>457</v>
      </c>
    </row>
    <row r="312" spans="1:47" s="2" customFormat="1" ht="19.5">
      <c r="A312" s="35"/>
      <c r="B312" s="36"/>
      <c r="C312" s="37"/>
      <c r="D312" s="200" t="s">
        <v>128</v>
      </c>
      <c r="E312" s="37"/>
      <c r="F312" s="201" t="s">
        <v>458</v>
      </c>
      <c r="G312" s="37"/>
      <c r="H312" s="37"/>
      <c r="I312" s="202"/>
      <c r="J312" s="37"/>
      <c r="K312" s="37"/>
      <c r="L312" s="40"/>
      <c r="M312" s="203"/>
      <c r="N312" s="204"/>
      <c r="O312" s="72"/>
      <c r="P312" s="72"/>
      <c r="Q312" s="72"/>
      <c r="R312" s="72"/>
      <c r="S312" s="72"/>
      <c r="T312" s="73"/>
      <c r="U312" s="35"/>
      <c r="V312" s="35"/>
      <c r="W312" s="35"/>
      <c r="X312" s="35"/>
      <c r="Y312" s="35"/>
      <c r="Z312" s="35"/>
      <c r="AA312" s="35"/>
      <c r="AB312" s="35"/>
      <c r="AC312" s="35"/>
      <c r="AD312" s="35"/>
      <c r="AE312" s="35"/>
      <c r="AT312" s="18" t="s">
        <v>128</v>
      </c>
      <c r="AU312" s="18" t="s">
        <v>85</v>
      </c>
    </row>
    <row r="313" spans="1:47" s="2" customFormat="1" ht="39">
      <c r="A313" s="35"/>
      <c r="B313" s="36"/>
      <c r="C313" s="37"/>
      <c r="D313" s="200" t="s">
        <v>203</v>
      </c>
      <c r="E313" s="37"/>
      <c r="F313" s="205" t="s">
        <v>459</v>
      </c>
      <c r="G313" s="37"/>
      <c r="H313" s="37"/>
      <c r="I313" s="202"/>
      <c r="J313" s="37"/>
      <c r="K313" s="37"/>
      <c r="L313" s="40"/>
      <c r="M313" s="203"/>
      <c r="N313" s="204"/>
      <c r="O313" s="72"/>
      <c r="P313" s="72"/>
      <c r="Q313" s="72"/>
      <c r="R313" s="72"/>
      <c r="S313" s="72"/>
      <c r="T313" s="73"/>
      <c r="U313" s="35"/>
      <c r="V313" s="35"/>
      <c r="W313" s="35"/>
      <c r="X313" s="35"/>
      <c r="Y313" s="35"/>
      <c r="Z313" s="35"/>
      <c r="AA313" s="35"/>
      <c r="AB313" s="35"/>
      <c r="AC313" s="35"/>
      <c r="AD313" s="35"/>
      <c r="AE313" s="35"/>
      <c r="AT313" s="18" t="s">
        <v>203</v>
      </c>
      <c r="AU313" s="18" t="s">
        <v>85</v>
      </c>
    </row>
    <row r="314" spans="2:51" s="14" customFormat="1" ht="11.25">
      <c r="B314" s="220"/>
      <c r="C314" s="221"/>
      <c r="D314" s="200" t="s">
        <v>232</v>
      </c>
      <c r="E314" s="222" t="s">
        <v>1</v>
      </c>
      <c r="F314" s="223" t="s">
        <v>460</v>
      </c>
      <c r="G314" s="221"/>
      <c r="H314" s="224">
        <v>4.536</v>
      </c>
      <c r="I314" s="225"/>
      <c r="J314" s="221"/>
      <c r="K314" s="221"/>
      <c r="L314" s="226"/>
      <c r="M314" s="227"/>
      <c r="N314" s="228"/>
      <c r="O314" s="228"/>
      <c r="P314" s="228"/>
      <c r="Q314" s="228"/>
      <c r="R314" s="228"/>
      <c r="S314" s="228"/>
      <c r="T314" s="229"/>
      <c r="AT314" s="230" t="s">
        <v>232</v>
      </c>
      <c r="AU314" s="230" t="s">
        <v>85</v>
      </c>
      <c r="AV314" s="14" t="s">
        <v>85</v>
      </c>
      <c r="AW314" s="14" t="s">
        <v>32</v>
      </c>
      <c r="AX314" s="14" t="s">
        <v>76</v>
      </c>
      <c r="AY314" s="230" t="s">
        <v>118</v>
      </c>
    </row>
    <row r="315" spans="2:51" s="15" customFormat="1" ht="11.25">
      <c r="B315" s="231"/>
      <c r="C315" s="232"/>
      <c r="D315" s="200" t="s">
        <v>232</v>
      </c>
      <c r="E315" s="233" t="s">
        <v>1</v>
      </c>
      <c r="F315" s="234" t="s">
        <v>236</v>
      </c>
      <c r="G315" s="232"/>
      <c r="H315" s="235">
        <v>4.536</v>
      </c>
      <c r="I315" s="236"/>
      <c r="J315" s="232"/>
      <c r="K315" s="232"/>
      <c r="L315" s="237"/>
      <c r="M315" s="238"/>
      <c r="N315" s="239"/>
      <c r="O315" s="239"/>
      <c r="P315" s="239"/>
      <c r="Q315" s="239"/>
      <c r="R315" s="239"/>
      <c r="S315" s="239"/>
      <c r="T315" s="240"/>
      <c r="AT315" s="241" t="s">
        <v>232</v>
      </c>
      <c r="AU315" s="241" t="s">
        <v>85</v>
      </c>
      <c r="AV315" s="15" t="s">
        <v>136</v>
      </c>
      <c r="AW315" s="15" t="s">
        <v>32</v>
      </c>
      <c r="AX315" s="15" t="s">
        <v>83</v>
      </c>
      <c r="AY315" s="241" t="s">
        <v>118</v>
      </c>
    </row>
    <row r="316" spans="1:65" s="2" customFormat="1" ht="24">
      <c r="A316" s="35"/>
      <c r="B316" s="36"/>
      <c r="C316" s="187" t="s">
        <v>461</v>
      </c>
      <c r="D316" s="187" t="s">
        <v>121</v>
      </c>
      <c r="E316" s="188" t="s">
        <v>462</v>
      </c>
      <c r="F316" s="189" t="s">
        <v>463</v>
      </c>
      <c r="G316" s="190" t="s">
        <v>223</v>
      </c>
      <c r="H316" s="191">
        <v>0.402</v>
      </c>
      <c r="I316" s="192"/>
      <c r="J316" s="193">
        <f>ROUND(I316*H316,2)</f>
        <v>0</v>
      </c>
      <c r="K316" s="189" t="s">
        <v>200</v>
      </c>
      <c r="L316" s="40"/>
      <c r="M316" s="194" t="s">
        <v>1</v>
      </c>
      <c r="N316" s="195" t="s">
        <v>41</v>
      </c>
      <c r="O316" s="72"/>
      <c r="P316" s="196">
        <f>O316*H316</f>
        <v>0</v>
      </c>
      <c r="Q316" s="196">
        <v>2.28268</v>
      </c>
      <c r="R316" s="196">
        <f>Q316*H316</f>
        <v>0.9176373600000001</v>
      </c>
      <c r="S316" s="196">
        <v>0</v>
      </c>
      <c r="T316" s="197">
        <f>S316*H316</f>
        <v>0</v>
      </c>
      <c r="U316" s="35"/>
      <c r="V316" s="35"/>
      <c r="W316" s="35"/>
      <c r="X316" s="35"/>
      <c r="Y316" s="35"/>
      <c r="Z316" s="35"/>
      <c r="AA316" s="35"/>
      <c r="AB316" s="35"/>
      <c r="AC316" s="35"/>
      <c r="AD316" s="35"/>
      <c r="AE316" s="35"/>
      <c r="AR316" s="198" t="s">
        <v>136</v>
      </c>
      <c r="AT316" s="198" t="s">
        <v>121</v>
      </c>
      <c r="AU316" s="198" t="s">
        <v>85</v>
      </c>
      <c r="AY316" s="18" t="s">
        <v>118</v>
      </c>
      <c r="BE316" s="199">
        <f>IF(N316="základní",J316,0)</f>
        <v>0</v>
      </c>
      <c r="BF316" s="199">
        <f>IF(N316="snížená",J316,0)</f>
        <v>0</v>
      </c>
      <c r="BG316" s="199">
        <f>IF(N316="zákl. přenesená",J316,0)</f>
        <v>0</v>
      </c>
      <c r="BH316" s="199">
        <f>IF(N316="sníž. přenesená",J316,0)</f>
        <v>0</v>
      </c>
      <c r="BI316" s="199">
        <f>IF(N316="nulová",J316,0)</f>
        <v>0</v>
      </c>
      <c r="BJ316" s="18" t="s">
        <v>83</v>
      </c>
      <c r="BK316" s="199">
        <f>ROUND(I316*H316,2)</f>
        <v>0</v>
      </c>
      <c r="BL316" s="18" t="s">
        <v>136</v>
      </c>
      <c r="BM316" s="198" t="s">
        <v>464</v>
      </c>
    </row>
    <row r="317" spans="1:47" s="2" customFormat="1" ht="11.25">
      <c r="A317" s="35"/>
      <c r="B317" s="36"/>
      <c r="C317" s="37"/>
      <c r="D317" s="200" t="s">
        <v>128</v>
      </c>
      <c r="E317" s="37"/>
      <c r="F317" s="201" t="s">
        <v>465</v>
      </c>
      <c r="G317" s="37"/>
      <c r="H317" s="37"/>
      <c r="I317" s="202"/>
      <c r="J317" s="37"/>
      <c r="K317" s="37"/>
      <c r="L317" s="40"/>
      <c r="M317" s="203"/>
      <c r="N317" s="204"/>
      <c r="O317" s="72"/>
      <c r="P317" s="72"/>
      <c r="Q317" s="72"/>
      <c r="R317" s="72"/>
      <c r="S317" s="72"/>
      <c r="T317" s="73"/>
      <c r="U317" s="35"/>
      <c r="V317" s="35"/>
      <c r="W317" s="35"/>
      <c r="X317" s="35"/>
      <c r="Y317" s="35"/>
      <c r="Z317" s="35"/>
      <c r="AA317" s="35"/>
      <c r="AB317" s="35"/>
      <c r="AC317" s="35"/>
      <c r="AD317" s="35"/>
      <c r="AE317" s="35"/>
      <c r="AT317" s="18" t="s">
        <v>128</v>
      </c>
      <c r="AU317" s="18" t="s">
        <v>85</v>
      </c>
    </row>
    <row r="318" spans="1:47" s="2" customFormat="1" ht="156">
      <c r="A318" s="35"/>
      <c r="B318" s="36"/>
      <c r="C318" s="37"/>
      <c r="D318" s="200" t="s">
        <v>203</v>
      </c>
      <c r="E318" s="37"/>
      <c r="F318" s="205" t="s">
        <v>466</v>
      </c>
      <c r="G318" s="37"/>
      <c r="H318" s="37"/>
      <c r="I318" s="202"/>
      <c r="J318" s="37"/>
      <c r="K318" s="37"/>
      <c r="L318" s="40"/>
      <c r="M318" s="203"/>
      <c r="N318" s="204"/>
      <c r="O318" s="72"/>
      <c r="P318" s="72"/>
      <c r="Q318" s="72"/>
      <c r="R318" s="72"/>
      <c r="S318" s="72"/>
      <c r="T318" s="73"/>
      <c r="U318" s="35"/>
      <c r="V318" s="35"/>
      <c r="W318" s="35"/>
      <c r="X318" s="35"/>
      <c r="Y318" s="35"/>
      <c r="Z318" s="35"/>
      <c r="AA318" s="35"/>
      <c r="AB318" s="35"/>
      <c r="AC318" s="35"/>
      <c r="AD318" s="35"/>
      <c r="AE318" s="35"/>
      <c r="AT318" s="18" t="s">
        <v>203</v>
      </c>
      <c r="AU318" s="18" t="s">
        <v>85</v>
      </c>
    </row>
    <row r="319" spans="2:51" s="14" customFormat="1" ht="11.25">
      <c r="B319" s="220"/>
      <c r="C319" s="221"/>
      <c r="D319" s="200" t="s">
        <v>232</v>
      </c>
      <c r="E319" s="222" t="s">
        <v>1</v>
      </c>
      <c r="F319" s="223" t="s">
        <v>467</v>
      </c>
      <c r="G319" s="221"/>
      <c r="H319" s="224">
        <v>0.402</v>
      </c>
      <c r="I319" s="225"/>
      <c r="J319" s="221"/>
      <c r="K319" s="221"/>
      <c r="L319" s="226"/>
      <c r="M319" s="227"/>
      <c r="N319" s="228"/>
      <c r="O319" s="228"/>
      <c r="P319" s="228"/>
      <c r="Q319" s="228"/>
      <c r="R319" s="228"/>
      <c r="S319" s="228"/>
      <c r="T319" s="229"/>
      <c r="AT319" s="230" t="s">
        <v>232</v>
      </c>
      <c r="AU319" s="230" t="s">
        <v>85</v>
      </c>
      <c r="AV319" s="14" t="s">
        <v>85</v>
      </c>
      <c r="AW319" s="14" t="s">
        <v>32</v>
      </c>
      <c r="AX319" s="14" t="s">
        <v>76</v>
      </c>
      <c r="AY319" s="230" t="s">
        <v>118</v>
      </c>
    </row>
    <row r="320" spans="2:51" s="15" customFormat="1" ht="11.25">
      <c r="B320" s="231"/>
      <c r="C320" s="232"/>
      <c r="D320" s="200" t="s">
        <v>232</v>
      </c>
      <c r="E320" s="233" t="s">
        <v>1</v>
      </c>
      <c r="F320" s="234" t="s">
        <v>236</v>
      </c>
      <c r="G320" s="232"/>
      <c r="H320" s="235">
        <v>0.402</v>
      </c>
      <c r="I320" s="236"/>
      <c r="J320" s="232"/>
      <c r="K320" s="232"/>
      <c r="L320" s="237"/>
      <c r="M320" s="238"/>
      <c r="N320" s="239"/>
      <c r="O320" s="239"/>
      <c r="P320" s="239"/>
      <c r="Q320" s="239"/>
      <c r="R320" s="239"/>
      <c r="S320" s="239"/>
      <c r="T320" s="240"/>
      <c r="AT320" s="241" t="s">
        <v>232</v>
      </c>
      <c r="AU320" s="241" t="s">
        <v>85</v>
      </c>
      <c r="AV320" s="15" t="s">
        <v>136</v>
      </c>
      <c r="AW320" s="15" t="s">
        <v>32</v>
      </c>
      <c r="AX320" s="15" t="s">
        <v>83</v>
      </c>
      <c r="AY320" s="241" t="s">
        <v>118</v>
      </c>
    </row>
    <row r="321" spans="1:65" s="2" customFormat="1" ht="24">
      <c r="A321" s="35"/>
      <c r="B321" s="36"/>
      <c r="C321" s="187" t="s">
        <v>468</v>
      </c>
      <c r="D321" s="187" t="s">
        <v>121</v>
      </c>
      <c r="E321" s="188" t="s">
        <v>469</v>
      </c>
      <c r="F321" s="189" t="s">
        <v>470</v>
      </c>
      <c r="G321" s="190" t="s">
        <v>223</v>
      </c>
      <c r="H321" s="191">
        <v>4.536</v>
      </c>
      <c r="I321" s="192"/>
      <c r="J321" s="193">
        <f>ROUND(I321*H321,2)</f>
        <v>0</v>
      </c>
      <c r="K321" s="189" t="s">
        <v>200</v>
      </c>
      <c r="L321" s="40"/>
      <c r="M321" s="194" t="s">
        <v>1</v>
      </c>
      <c r="N321" s="195" t="s">
        <v>41</v>
      </c>
      <c r="O321" s="72"/>
      <c r="P321" s="196">
        <f>O321*H321</f>
        <v>0</v>
      </c>
      <c r="Q321" s="196">
        <v>0</v>
      </c>
      <c r="R321" s="196">
        <f>Q321*H321</f>
        <v>0</v>
      </c>
      <c r="S321" s="196">
        <v>0</v>
      </c>
      <c r="T321" s="197">
        <f>S321*H321</f>
        <v>0</v>
      </c>
      <c r="U321" s="35"/>
      <c r="V321" s="35"/>
      <c r="W321" s="35"/>
      <c r="X321" s="35"/>
      <c r="Y321" s="35"/>
      <c r="Z321" s="35"/>
      <c r="AA321" s="35"/>
      <c r="AB321" s="35"/>
      <c r="AC321" s="35"/>
      <c r="AD321" s="35"/>
      <c r="AE321" s="35"/>
      <c r="AR321" s="198" t="s">
        <v>136</v>
      </c>
      <c r="AT321" s="198" t="s">
        <v>121</v>
      </c>
      <c r="AU321" s="198" t="s">
        <v>85</v>
      </c>
      <c r="AY321" s="18" t="s">
        <v>118</v>
      </c>
      <c r="BE321" s="199">
        <f>IF(N321="základní",J321,0)</f>
        <v>0</v>
      </c>
      <c r="BF321" s="199">
        <f>IF(N321="snížená",J321,0)</f>
        <v>0</v>
      </c>
      <c r="BG321" s="199">
        <f>IF(N321="zákl. přenesená",J321,0)</f>
        <v>0</v>
      </c>
      <c r="BH321" s="199">
        <f>IF(N321="sníž. přenesená",J321,0)</f>
        <v>0</v>
      </c>
      <c r="BI321" s="199">
        <f>IF(N321="nulová",J321,0)</f>
        <v>0</v>
      </c>
      <c r="BJ321" s="18" t="s">
        <v>83</v>
      </c>
      <c r="BK321" s="199">
        <f>ROUND(I321*H321,2)</f>
        <v>0</v>
      </c>
      <c r="BL321" s="18" t="s">
        <v>136</v>
      </c>
      <c r="BM321" s="198" t="s">
        <v>471</v>
      </c>
    </row>
    <row r="322" spans="1:47" s="2" customFormat="1" ht="19.5">
      <c r="A322" s="35"/>
      <c r="B322" s="36"/>
      <c r="C322" s="37"/>
      <c r="D322" s="200" t="s">
        <v>128</v>
      </c>
      <c r="E322" s="37"/>
      <c r="F322" s="201" t="s">
        <v>472</v>
      </c>
      <c r="G322" s="37"/>
      <c r="H322" s="37"/>
      <c r="I322" s="202"/>
      <c r="J322" s="37"/>
      <c r="K322" s="37"/>
      <c r="L322" s="40"/>
      <c r="M322" s="203"/>
      <c r="N322" s="204"/>
      <c r="O322" s="72"/>
      <c r="P322" s="72"/>
      <c r="Q322" s="72"/>
      <c r="R322" s="72"/>
      <c r="S322" s="72"/>
      <c r="T322" s="73"/>
      <c r="U322" s="35"/>
      <c r="V322" s="35"/>
      <c r="W322" s="35"/>
      <c r="X322" s="35"/>
      <c r="Y322" s="35"/>
      <c r="Z322" s="35"/>
      <c r="AA322" s="35"/>
      <c r="AB322" s="35"/>
      <c r="AC322" s="35"/>
      <c r="AD322" s="35"/>
      <c r="AE322" s="35"/>
      <c r="AT322" s="18" t="s">
        <v>128</v>
      </c>
      <c r="AU322" s="18" t="s">
        <v>85</v>
      </c>
    </row>
    <row r="323" spans="1:47" s="2" customFormat="1" ht="68.25">
      <c r="A323" s="35"/>
      <c r="B323" s="36"/>
      <c r="C323" s="37"/>
      <c r="D323" s="200" t="s">
        <v>203</v>
      </c>
      <c r="E323" s="37"/>
      <c r="F323" s="205" t="s">
        <v>473</v>
      </c>
      <c r="G323" s="37"/>
      <c r="H323" s="37"/>
      <c r="I323" s="202"/>
      <c r="J323" s="37"/>
      <c r="K323" s="37"/>
      <c r="L323" s="40"/>
      <c r="M323" s="203"/>
      <c r="N323" s="204"/>
      <c r="O323" s="72"/>
      <c r="P323" s="72"/>
      <c r="Q323" s="72"/>
      <c r="R323" s="72"/>
      <c r="S323" s="72"/>
      <c r="T323" s="73"/>
      <c r="U323" s="35"/>
      <c r="V323" s="35"/>
      <c r="W323" s="35"/>
      <c r="X323" s="35"/>
      <c r="Y323" s="35"/>
      <c r="Z323" s="35"/>
      <c r="AA323" s="35"/>
      <c r="AB323" s="35"/>
      <c r="AC323" s="35"/>
      <c r="AD323" s="35"/>
      <c r="AE323" s="35"/>
      <c r="AT323" s="18" t="s">
        <v>203</v>
      </c>
      <c r="AU323" s="18" t="s">
        <v>85</v>
      </c>
    </row>
    <row r="324" spans="2:51" s="14" customFormat="1" ht="11.25">
      <c r="B324" s="220"/>
      <c r="C324" s="221"/>
      <c r="D324" s="200" t="s">
        <v>232</v>
      </c>
      <c r="E324" s="222" t="s">
        <v>1</v>
      </c>
      <c r="F324" s="223" t="s">
        <v>460</v>
      </c>
      <c r="G324" s="221"/>
      <c r="H324" s="224">
        <v>4.536</v>
      </c>
      <c r="I324" s="225"/>
      <c r="J324" s="221"/>
      <c r="K324" s="221"/>
      <c r="L324" s="226"/>
      <c r="M324" s="227"/>
      <c r="N324" s="228"/>
      <c r="O324" s="228"/>
      <c r="P324" s="228"/>
      <c r="Q324" s="228"/>
      <c r="R324" s="228"/>
      <c r="S324" s="228"/>
      <c r="T324" s="229"/>
      <c r="AT324" s="230" t="s">
        <v>232</v>
      </c>
      <c r="AU324" s="230" t="s">
        <v>85</v>
      </c>
      <c r="AV324" s="14" t="s">
        <v>85</v>
      </c>
      <c r="AW324" s="14" t="s">
        <v>32</v>
      </c>
      <c r="AX324" s="14" t="s">
        <v>76</v>
      </c>
      <c r="AY324" s="230" t="s">
        <v>118</v>
      </c>
    </row>
    <row r="325" spans="2:51" s="15" customFormat="1" ht="11.25">
      <c r="B325" s="231"/>
      <c r="C325" s="232"/>
      <c r="D325" s="200" t="s">
        <v>232</v>
      </c>
      <c r="E325" s="233" t="s">
        <v>1</v>
      </c>
      <c r="F325" s="234" t="s">
        <v>236</v>
      </c>
      <c r="G325" s="232"/>
      <c r="H325" s="235">
        <v>4.536</v>
      </c>
      <c r="I325" s="236"/>
      <c r="J325" s="232"/>
      <c r="K325" s="232"/>
      <c r="L325" s="237"/>
      <c r="M325" s="238"/>
      <c r="N325" s="239"/>
      <c r="O325" s="239"/>
      <c r="P325" s="239"/>
      <c r="Q325" s="239"/>
      <c r="R325" s="239"/>
      <c r="S325" s="239"/>
      <c r="T325" s="240"/>
      <c r="AT325" s="241" t="s">
        <v>232</v>
      </c>
      <c r="AU325" s="241" t="s">
        <v>85</v>
      </c>
      <c r="AV325" s="15" t="s">
        <v>136</v>
      </c>
      <c r="AW325" s="15" t="s">
        <v>32</v>
      </c>
      <c r="AX325" s="15" t="s">
        <v>83</v>
      </c>
      <c r="AY325" s="241" t="s">
        <v>118</v>
      </c>
    </row>
    <row r="326" spans="2:63" s="12" customFormat="1" ht="22.9" customHeight="1">
      <c r="B326" s="171"/>
      <c r="C326" s="172"/>
      <c r="D326" s="173" t="s">
        <v>75</v>
      </c>
      <c r="E326" s="185" t="s">
        <v>154</v>
      </c>
      <c r="F326" s="185" t="s">
        <v>474</v>
      </c>
      <c r="G326" s="172"/>
      <c r="H326" s="172"/>
      <c r="I326" s="175"/>
      <c r="J326" s="186">
        <f>BK326</f>
        <v>0</v>
      </c>
      <c r="K326" s="172"/>
      <c r="L326" s="177"/>
      <c r="M326" s="178"/>
      <c r="N326" s="179"/>
      <c r="O326" s="179"/>
      <c r="P326" s="180">
        <f>SUM(P327:P487)</f>
        <v>0</v>
      </c>
      <c r="Q326" s="179"/>
      <c r="R326" s="180">
        <f>SUM(R327:R487)</f>
        <v>1.41905856</v>
      </c>
      <c r="S326" s="179"/>
      <c r="T326" s="181">
        <f>SUM(T327:T487)</f>
        <v>0</v>
      </c>
      <c r="AR326" s="182" t="s">
        <v>83</v>
      </c>
      <c r="AT326" s="183" t="s">
        <v>75</v>
      </c>
      <c r="AU326" s="183" t="s">
        <v>83</v>
      </c>
      <c r="AY326" s="182" t="s">
        <v>118</v>
      </c>
      <c r="BK326" s="184">
        <f>SUM(BK327:BK487)</f>
        <v>0</v>
      </c>
    </row>
    <row r="327" spans="1:65" s="2" customFormat="1" ht="19.9" customHeight="1">
      <c r="A327" s="35"/>
      <c r="B327" s="36"/>
      <c r="C327" s="187" t="s">
        <v>475</v>
      </c>
      <c r="D327" s="187" t="s">
        <v>121</v>
      </c>
      <c r="E327" s="188" t="s">
        <v>476</v>
      </c>
      <c r="F327" s="189" t="s">
        <v>477</v>
      </c>
      <c r="G327" s="190" t="s">
        <v>124</v>
      </c>
      <c r="H327" s="191">
        <v>1</v>
      </c>
      <c r="I327" s="192"/>
      <c r="J327" s="193">
        <f>ROUND(I327*H327,2)</f>
        <v>0</v>
      </c>
      <c r="K327" s="189" t="s">
        <v>1</v>
      </c>
      <c r="L327" s="40"/>
      <c r="M327" s="194" t="s">
        <v>1</v>
      </c>
      <c r="N327" s="195" t="s">
        <v>41</v>
      </c>
      <c r="O327" s="72"/>
      <c r="P327" s="196">
        <f>O327*H327</f>
        <v>0</v>
      </c>
      <c r="Q327" s="196">
        <v>0.03328</v>
      </c>
      <c r="R327" s="196">
        <f>Q327*H327</f>
        <v>0.03328</v>
      </c>
      <c r="S327" s="196">
        <v>0</v>
      </c>
      <c r="T327" s="197">
        <f>S327*H327</f>
        <v>0</v>
      </c>
      <c r="U327" s="35"/>
      <c r="V327" s="35"/>
      <c r="W327" s="35"/>
      <c r="X327" s="35"/>
      <c r="Y327" s="35"/>
      <c r="Z327" s="35"/>
      <c r="AA327" s="35"/>
      <c r="AB327" s="35"/>
      <c r="AC327" s="35"/>
      <c r="AD327" s="35"/>
      <c r="AE327" s="35"/>
      <c r="AR327" s="198" t="s">
        <v>478</v>
      </c>
      <c r="AT327" s="198" t="s">
        <v>121</v>
      </c>
      <c r="AU327" s="198" t="s">
        <v>85</v>
      </c>
      <c r="AY327" s="18" t="s">
        <v>118</v>
      </c>
      <c r="BE327" s="199">
        <f>IF(N327="základní",J327,0)</f>
        <v>0</v>
      </c>
      <c r="BF327" s="199">
        <f>IF(N327="snížená",J327,0)</f>
        <v>0</v>
      </c>
      <c r="BG327" s="199">
        <f>IF(N327="zákl. přenesená",J327,0)</f>
        <v>0</v>
      </c>
      <c r="BH327" s="199">
        <f>IF(N327="sníž. přenesená",J327,0)</f>
        <v>0</v>
      </c>
      <c r="BI327" s="199">
        <f>IF(N327="nulová",J327,0)</f>
        <v>0</v>
      </c>
      <c r="BJ327" s="18" t="s">
        <v>83</v>
      </c>
      <c r="BK327" s="199">
        <f>ROUND(I327*H327,2)</f>
        <v>0</v>
      </c>
      <c r="BL327" s="18" t="s">
        <v>478</v>
      </c>
      <c r="BM327" s="198" t="s">
        <v>479</v>
      </c>
    </row>
    <row r="328" spans="1:47" s="2" customFormat="1" ht="11.25">
      <c r="A328" s="35"/>
      <c r="B328" s="36"/>
      <c r="C328" s="37"/>
      <c r="D328" s="200" t="s">
        <v>128</v>
      </c>
      <c r="E328" s="37"/>
      <c r="F328" s="201" t="s">
        <v>477</v>
      </c>
      <c r="G328" s="37"/>
      <c r="H328" s="37"/>
      <c r="I328" s="202"/>
      <c r="J328" s="37"/>
      <c r="K328" s="37"/>
      <c r="L328" s="40"/>
      <c r="M328" s="203"/>
      <c r="N328" s="204"/>
      <c r="O328" s="72"/>
      <c r="P328" s="72"/>
      <c r="Q328" s="72"/>
      <c r="R328" s="72"/>
      <c r="S328" s="72"/>
      <c r="T328" s="73"/>
      <c r="U328" s="35"/>
      <c r="V328" s="35"/>
      <c r="W328" s="35"/>
      <c r="X328" s="35"/>
      <c r="Y328" s="35"/>
      <c r="Z328" s="35"/>
      <c r="AA328" s="35"/>
      <c r="AB328" s="35"/>
      <c r="AC328" s="35"/>
      <c r="AD328" s="35"/>
      <c r="AE328" s="35"/>
      <c r="AT328" s="18" t="s">
        <v>128</v>
      </c>
      <c r="AU328" s="18" t="s">
        <v>85</v>
      </c>
    </row>
    <row r="329" spans="1:65" s="2" customFormat="1" ht="24">
      <c r="A329" s="35"/>
      <c r="B329" s="36"/>
      <c r="C329" s="187" t="s">
        <v>480</v>
      </c>
      <c r="D329" s="187" t="s">
        <v>121</v>
      </c>
      <c r="E329" s="188" t="s">
        <v>481</v>
      </c>
      <c r="F329" s="189" t="s">
        <v>482</v>
      </c>
      <c r="G329" s="190" t="s">
        <v>409</v>
      </c>
      <c r="H329" s="191">
        <v>9</v>
      </c>
      <c r="I329" s="192"/>
      <c r="J329" s="193">
        <f>ROUND(I329*H329,2)</f>
        <v>0</v>
      </c>
      <c r="K329" s="189" t="s">
        <v>200</v>
      </c>
      <c r="L329" s="40"/>
      <c r="M329" s="194" t="s">
        <v>1</v>
      </c>
      <c r="N329" s="195" t="s">
        <v>41</v>
      </c>
      <c r="O329" s="72"/>
      <c r="P329" s="196">
        <f>O329*H329</f>
        <v>0</v>
      </c>
      <c r="Q329" s="196">
        <v>0.00167</v>
      </c>
      <c r="R329" s="196">
        <f>Q329*H329</f>
        <v>0.01503</v>
      </c>
      <c r="S329" s="196">
        <v>0</v>
      </c>
      <c r="T329" s="197">
        <f>S329*H329</f>
        <v>0</v>
      </c>
      <c r="U329" s="35"/>
      <c r="V329" s="35"/>
      <c r="W329" s="35"/>
      <c r="X329" s="35"/>
      <c r="Y329" s="35"/>
      <c r="Z329" s="35"/>
      <c r="AA329" s="35"/>
      <c r="AB329" s="35"/>
      <c r="AC329" s="35"/>
      <c r="AD329" s="35"/>
      <c r="AE329" s="35"/>
      <c r="AR329" s="198" t="s">
        <v>136</v>
      </c>
      <c r="AT329" s="198" t="s">
        <v>121</v>
      </c>
      <c r="AU329" s="198" t="s">
        <v>85</v>
      </c>
      <c r="AY329" s="18" t="s">
        <v>118</v>
      </c>
      <c r="BE329" s="199">
        <f>IF(N329="základní",J329,0)</f>
        <v>0</v>
      </c>
      <c r="BF329" s="199">
        <f>IF(N329="snížená",J329,0)</f>
        <v>0</v>
      </c>
      <c r="BG329" s="199">
        <f>IF(N329="zákl. přenesená",J329,0)</f>
        <v>0</v>
      </c>
      <c r="BH329" s="199">
        <f>IF(N329="sníž. přenesená",J329,0)</f>
        <v>0</v>
      </c>
      <c r="BI329" s="199">
        <f>IF(N329="nulová",J329,0)</f>
        <v>0</v>
      </c>
      <c r="BJ329" s="18" t="s">
        <v>83</v>
      </c>
      <c r="BK329" s="199">
        <f>ROUND(I329*H329,2)</f>
        <v>0</v>
      </c>
      <c r="BL329" s="18" t="s">
        <v>136</v>
      </c>
      <c r="BM329" s="198" t="s">
        <v>483</v>
      </c>
    </row>
    <row r="330" spans="1:47" s="2" customFormat="1" ht="29.25">
      <c r="A330" s="35"/>
      <c r="B330" s="36"/>
      <c r="C330" s="37"/>
      <c r="D330" s="200" t="s">
        <v>128</v>
      </c>
      <c r="E330" s="37"/>
      <c r="F330" s="201" t="s">
        <v>484</v>
      </c>
      <c r="G330" s="37"/>
      <c r="H330" s="37"/>
      <c r="I330" s="202"/>
      <c r="J330" s="37"/>
      <c r="K330" s="37"/>
      <c r="L330" s="40"/>
      <c r="M330" s="203"/>
      <c r="N330" s="204"/>
      <c r="O330" s="72"/>
      <c r="P330" s="72"/>
      <c r="Q330" s="72"/>
      <c r="R330" s="72"/>
      <c r="S330" s="72"/>
      <c r="T330" s="73"/>
      <c r="U330" s="35"/>
      <c r="V330" s="35"/>
      <c r="W330" s="35"/>
      <c r="X330" s="35"/>
      <c r="Y330" s="35"/>
      <c r="Z330" s="35"/>
      <c r="AA330" s="35"/>
      <c r="AB330" s="35"/>
      <c r="AC330" s="35"/>
      <c r="AD330" s="35"/>
      <c r="AE330" s="35"/>
      <c r="AT330" s="18" t="s">
        <v>128</v>
      </c>
      <c r="AU330" s="18" t="s">
        <v>85</v>
      </c>
    </row>
    <row r="331" spans="1:47" s="2" customFormat="1" ht="68.25">
      <c r="A331" s="35"/>
      <c r="B331" s="36"/>
      <c r="C331" s="37"/>
      <c r="D331" s="200" t="s">
        <v>203</v>
      </c>
      <c r="E331" s="37"/>
      <c r="F331" s="205" t="s">
        <v>485</v>
      </c>
      <c r="G331" s="37"/>
      <c r="H331" s="37"/>
      <c r="I331" s="202"/>
      <c r="J331" s="37"/>
      <c r="K331" s="37"/>
      <c r="L331" s="40"/>
      <c r="M331" s="203"/>
      <c r="N331" s="204"/>
      <c r="O331" s="72"/>
      <c r="P331" s="72"/>
      <c r="Q331" s="72"/>
      <c r="R331" s="72"/>
      <c r="S331" s="72"/>
      <c r="T331" s="73"/>
      <c r="U331" s="35"/>
      <c r="V331" s="35"/>
      <c r="W331" s="35"/>
      <c r="X331" s="35"/>
      <c r="Y331" s="35"/>
      <c r="Z331" s="35"/>
      <c r="AA331" s="35"/>
      <c r="AB331" s="35"/>
      <c r="AC331" s="35"/>
      <c r="AD331" s="35"/>
      <c r="AE331" s="35"/>
      <c r="AT331" s="18" t="s">
        <v>203</v>
      </c>
      <c r="AU331" s="18" t="s">
        <v>85</v>
      </c>
    </row>
    <row r="332" spans="1:65" s="2" customFormat="1" ht="24">
      <c r="A332" s="35"/>
      <c r="B332" s="36"/>
      <c r="C332" s="253" t="s">
        <v>486</v>
      </c>
      <c r="D332" s="253" t="s">
        <v>270</v>
      </c>
      <c r="E332" s="254" t="s">
        <v>487</v>
      </c>
      <c r="F332" s="255" t="s">
        <v>488</v>
      </c>
      <c r="G332" s="256" t="s">
        <v>409</v>
      </c>
      <c r="H332" s="257">
        <v>4</v>
      </c>
      <c r="I332" s="258"/>
      <c r="J332" s="259">
        <f>ROUND(I332*H332,2)</f>
        <v>0</v>
      </c>
      <c r="K332" s="255" t="s">
        <v>1</v>
      </c>
      <c r="L332" s="260"/>
      <c r="M332" s="261" t="s">
        <v>1</v>
      </c>
      <c r="N332" s="262" t="s">
        <v>41</v>
      </c>
      <c r="O332" s="72"/>
      <c r="P332" s="196">
        <f>O332*H332</f>
        <v>0</v>
      </c>
      <c r="Q332" s="196">
        <v>0.0025</v>
      </c>
      <c r="R332" s="196">
        <f>Q332*H332</f>
        <v>0.01</v>
      </c>
      <c r="S332" s="196">
        <v>0</v>
      </c>
      <c r="T332" s="197">
        <f>S332*H332</f>
        <v>0</v>
      </c>
      <c r="U332" s="35"/>
      <c r="V332" s="35"/>
      <c r="W332" s="35"/>
      <c r="X332" s="35"/>
      <c r="Y332" s="35"/>
      <c r="Z332" s="35"/>
      <c r="AA332" s="35"/>
      <c r="AB332" s="35"/>
      <c r="AC332" s="35"/>
      <c r="AD332" s="35"/>
      <c r="AE332" s="35"/>
      <c r="AR332" s="198" t="s">
        <v>154</v>
      </c>
      <c r="AT332" s="198" t="s">
        <v>270</v>
      </c>
      <c r="AU332" s="198" t="s">
        <v>85</v>
      </c>
      <c r="AY332" s="18" t="s">
        <v>118</v>
      </c>
      <c r="BE332" s="199">
        <f>IF(N332="základní",J332,0)</f>
        <v>0</v>
      </c>
      <c r="BF332" s="199">
        <f>IF(N332="snížená",J332,0)</f>
        <v>0</v>
      </c>
      <c r="BG332" s="199">
        <f>IF(N332="zákl. přenesená",J332,0)</f>
        <v>0</v>
      </c>
      <c r="BH332" s="199">
        <f>IF(N332="sníž. přenesená",J332,0)</f>
        <v>0</v>
      </c>
      <c r="BI332" s="199">
        <f>IF(N332="nulová",J332,0)</f>
        <v>0</v>
      </c>
      <c r="BJ332" s="18" t="s">
        <v>83</v>
      </c>
      <c r="BK332" s="199">
        <f>ROUND(I332*H332,2)</f>
        <v>0</v>
      </c>
      <c r="BL332" s="18" t="s">
        <v>136</v>
      </c>
      <c r="BM332" s="198" t="s">
        <v>489</v>
      </c>
    </row>
    <row r="333" spans="1:47" s="2" customFormat="1" ht="11.25">
      <c r="A333" s="35"/>
      <c r="B333" s="36"/>
      <c r="C333" s="37"/>
      <c r="D333" s="200" t="s">
        <v>128</v>
      </c>
      <c r="E333" s="37"/>
      <c r="F333" s="201" t="s">
        <v>488</v>
      </c>
      <c r="G333" s="37"/>
      <c r="H333" s="37"/>
      <c r="I333" s="202"/>
      <c r="J333" s="37"/>
      <c r="K333" s="37"/>
      <c r="L333" s="40"/>
      <c r="M333" s="203"/>
      <c r="N333" s="204"/>
      <c r="O333" s="72"/>
      <c r="P333" s="72"/>
      <c r="Q333" s="72"/>
      <c r="R333" s="72"/>
      <c r="S333" s="72"/>
      <c r="T333" s="73"/>
      <c r="U333" s="35"/>
      <c r="V333" s="35"/>
      <c r="W333" s="35"/>
      <c r="X333" s="35"/>
      <c r="Y333" s="35"/>
      <c r="Z333" s="35"/>
      <c r="AA333" s="35"/>
      <c r="AB333" s="35"/>
      <c r="AC333" s="35"/>
      <c r="AD333" s="35"/>
      <c r="AE333" s="35"/>
      <c r="AT333" s="18" t="s">
        <v>128</v>
      </c>
      <c r="AU333" s="18" t="s">
        <v>85</v>
      </c>
    </row>
    <row r="334" spans="1:65" s="2" customFormat="1" ht="19.9" customHeight="1">
      <c r="A334" s="35"/>
      <c r="B334" s="36"/>
      <c r="C334" s="253" t="s">
        <v>490</v>
      </c>
      <c r="D334" s="253" t="s">
        <v>270</v>
      </c>
      <c r="E334" s="254" t="s">
        <v>491</v>
      </c>
      <c r="F334" s="255" t="s">
        <v>492</v>
      </c>
      <c r="G334" s="256" t="s">
        <v>409</v>
      </c>
      <c r="H334" s="257">
        <v>2</v>
      </c>
      <c r="I334" s="258"/>
      <c r="J334" s="259">
        <f>ROUND(I334*H334,2)</f>
        <v>0</v>
      </c>
      <c r="K334" s="255" t="s">
        <v>200</v>
      </c>
      <c r="L334" s="260"/>
      <c r="M334" s="261" t="s">
        <v>1</v>
      </c>
      <c r="N334" s="262" t="s">
        <v>41</v>
      </c>
      <c r="O334" s="72"/>
      <c r="P334" s="196">
        <f>O334*H334</f>
        <v>0</v>
      </c>
      <c r="Q334" s="196">
        <v>0.0084</v>
      </c>
      <c r="R334" s="196">
        <f>Q334*H334</f>
        <v>0.0168</v>
      </c>
      <c r="S334" s="196">
        <v>0</v>
      </c>
      <c r="T334" s="197">
        <f>S334*H334</f>
        <v>0</v>
      </c>
      <c r="U334" s="35"/>
      <c r="V334" s="35"/>
      <c r="W334" s="35"/>
      <c r="X334" s="35"/>
      <c r="Y334" s="35"/>
      <c r="Z334" s="35"/>
      <c r="AA334" s="35"/>
      <c r="AB334" s="35"/>
      <c r="AC334" s="35"/>
      <c r="AD334" s="35"/>
      <c r="AE334" s="35"/>
      <c r="AR334" s="198" t="s">
        <v>154</v>
      </c>
      <c r="AT334" s="198" t="s">
        <v>270</v>
      </c>
      <c r="AU334" s="198" t="s">
        <v>85</v>
      </c>
      <c r="AY334" s="18" t="s">
        <v>118</v>
      </c>
      <c r="BE334" s="199">
        <f>IF(N334="základní",J334,0)</f>
        <v>0</v>
      </c>
      <c r="BF334" s="199">
        <f>IF(N334="snížená",J334,0)</f>
        <v>0</v>
      </c>
      <c r="BG334" s="199">
        <f>IF(N334="zákl. přenesená",J334,0)</f>
        <v>0</v>
      </c>
      <c r="BH334" s="199">
        <f>IF(N334="sníž. přenesená",J334,0)</f>
        <v>0</v>
      </c>
      <c r="BI334" s="199">
        <f>IF(N334="nulová",J334,0)</f>
        <v>0</v>
      </c>
      <c r="BJ334" s="18" t="s">
        <v>83</v>
      </c>
      <c r="BK334" s="199">
        <f>ROUND(I334*H334,2)</f>
        <v>0</v>
      </c>
      <c r="BL334" s="18" t="s">
        <v>136</v>
      </c>
      <c r="BM334" s="198" t="s">
        <v>493</v>
      </c>
    </row>
    <row r="335" spans="1:47" s="2" customFormat="1" ht="11.25">
      <c r="A335" s="35"/>
      <c r="B335" s="36"/>
      <c r="C335" s="37"/>
      <c r="D335" s="200" t="s">
        <v>128</v>
      </c>
      <c r="E335" s="37"/>
      <c r="F335" s="201" t="s">
        <v>492</v>
      </c>
      <c r="G335" s="37"/>
      <c r="H335" s="37"/>
      <c r="I335" s="202"/>
      <c r="J335" s="37"/>
      <c r="K335" s="37"/>
      <c r="L335" s="40"/>
      <c r="M335" s="203"/>
      <c r="N335" s="204"/>
      <c r="O335" s="72"/>
      <c r="P335" s="72"/>
      <c r="Q335" s="72"/>
      <c r="R335" s="72"/>
      <c r="S335" s="72"/>
      <c r="T335" s="73"/>
      <c r="U335" s="35"/>
      <c r="V335" s="35"/>
      <c r="W335" s="35"/>
      <c r="X335" s="35"/>
      <c r="Y335" s="35"/>
      <c r="Z335" s="35"/>
      <c r="AA335" s="35"/>
      <c r="AB335" s="35"/>
      <c r="AC335" s="35"/>
      <c r="AD335" s="35"/>
      <c r="AE335" s="35"/>
      <c r="AT335" s="18" t="s">
        <v>128</v>
      </c>
      <c r="AU335" s="18" t="s">
        <v>85</v>
      </c>
    </row>
    <row r="336" spans="1:65" s="2" customFormat="1" ht="24">
      <c r="A336" s="35"/>
      <c r="B336" s="36"/>
      <c r="C336" s="253" t="s">
        <v>494</v>
      </c>
      <c r="D336" s="253" t="s">
        <v>270</v>
      </c>
      <c r="E336" s="254" t="s">
        <v>495</v>
      </c>
      <c r="F336" s="255" t="s">
        <v>496</v>
      </c>
      <c r="G336" s="256" t="s">
        <v>409</v>
      </c>
      <c r="H336" s="257">
        <v>2</v>
      </c>
      <c r="I336" s="258"/>
      <c r="J336" s="259">
        <f>ROUND(I336*H336,2)</f>
        <v>0</v>
      </c>
      <c r="K336" s="255" t="s">
        <v>200</v>
      </c>
      <c r="L336" s="260"/>
      <c r="M336" s="261" t="s">
        <v>1</v>
      </c>
      <c r="N336" s="262" t="s">
        <v>41</v>
      </c>
      <c r="O336" s="72"/>
      <c r="P336" s="196">
        <f>O336*H336</f>
        <v>0</v>
      </c>
      <c r="Q336" s="196">
        <v>0.0187</v>
      </c>
      <c r="R336" s="196">
        <f>Q336*H336</f>
        <v>0.0374</v>
      </c>
      <c r="S336" s="196">
        <v>0</v>
      </c>
      <c r="T336" s="197">
        <f>S336*H336</f>
        <v>0</v>
      </c>
      <c r="U336" s="35"/>
      <c r="V336" s="35"/>
      <c r="W336" s="35"/>
      <c r="X336" s="35"/>
      <c r="Y336" s="35"/>
      <c r="Z336" s="35"/>
      <c r="AA336" s="35"/>
      <c r="AB336" s="35"/>
      <c r="AC336" s="35"/>
      <c r="AD336" s="35"/>
      <c r="AE336" s="35"/>
      <c r="AR336" s="198" t="s">
        <v>154</v>
      </c>
      <c r="AT336" s="198" t="s">
        <v>270</v>
      </c>
      <c r="AU336" s="198" t="s">
        <v>85</v>
      </c>
      <c r="AY336" s="18" t="s">
        <v>118</v>
      </c>
      <c r="BE336" s="199">
        <f>IF(N336="základní",J336,0)</f>
        <v>0</v>
      </c>
      <c r="BF336" s="199">
        <f>IF(N336="snížená",J336,0)</f>
        <v>0</v>
      </c>
      <c r="BG336" s="199">
        <f>IF(N336="zákl. přenesená",J336,0)</f>
        <v>0</v>
      </c>
      <c r="BH336" s="199">
        <f>IF(N336="sníž. přenesená",J336,0)</f>
        <v>0</v>
      </c>
      <c r="BI336" s="199">
        <f>IF(N336="nulová",J336,0)</f>
        <v>0</v>
      </c>
      <c r="BJ336" s="18" t="s">
        <v>83</v>
      </c>
      <c r="BK336" s="199">
        <f>ROUND(I336*H336,2)</f>
        <v>0</v>
      </c>
      <c r="BL336" s="18" t="s">
        <v>136</v>
      </c>
      <c r="BM336" s="198" t="s">
        <v>497</v>
      </c>
    </row>
    <row r="337" spans="1:47" s="2" customFormat="1" ht="11.25">
      <c r="A337" s="35"/>
      <c r="B337" s="36"/>
      <c r="C337" s="37"/>
      <c r="D337" s="200" t="s">
        <v>128</v>
      </c>
      <c r="E337" s="37"/>
      <c r="F337" s="201" t="s">
        <v>496</v>
      </c>
      <c r="G337" s="37"/>
      <c r="H337" s="37"/>
      <c r="I337" s="202"/>
      <c r="J337" s="37"/>
      <c r="K337" s="37"/>
      <c r="L337" s="40"/>
      <c r="M337" s="203"/>
      <c r="N337" s="204"/>
      <c r="O337" s="72"/>
      <c r="P337" s="72"/>
      <c r="Q337" s="72"/>
      <c r="R337" s="72"/>
      <c r="S337" s="72"/>
      <c r="T337" s="73"/>
      <c r="U337" s="35"/>
      <c r="V337" s="35"/>
      <c r="W337" s="35"/>
      <c r="X337" s="35"/>
      <c r="Y337" s="35"/>
      <c r="Z337" s="35"/>
      <c r="AA337" s="35"/>
      <c r="AB337" s="35"/>
      <c r="AC337" s="35"/>
      <c r="AD337" s="35"/>
      <c r="AE337" s="35"/>
      <c r="AT337" s="18" t="s">
        <v>128</v>
      </c>
      <c r="AU337" s="18" t="s">
        <v>85</v>
      </c>
    </row>
    <row r="338" spans="1:65" s="2" customFormat="1" ht="24">
      <c r="A338" s="35"/>
      <c r="B338" s="36"/>
      <c r="C338" s="253" t="s">
        <v>498</v>
      </c>
      <c r="D338" s="253" t="s">
        <v>270</v>
      </c>
      <c r="E338" s="254" t="s">
        <v>499</v>
      </c>
      <c r="F338" s="255" t="s">
        <v>500</v>
      </c>
      <c r="G338" s="256" t="s">
        <v>409</v>
      </c>
      <c r="H338" s="257">
        <v>1</v>
      </c>
      <c r="I338" s="258"/>
      <c r="J338" s="259">
        <f>ROUND(I338*H338,2)</f>
        <v>0</v>
      </c>
      <c r="K338" s="255" t="s">
        <v>200</v>
      </c>
      <c r="L338" s="260"/>
      <c r="M338" s="261" t="s">
        <v>1</v>
      </c>
      <c r="N338" s="262" t="s">
        <v>41</v>
      </c>
      <c r="O338" s="72"/>
      <c r="P338" s="196">
        <f>O338*H338</f>
        <v>0</v>
      </c>
      <c r="Q338" s="196">
        <v>0.0109</v>
      </c>
      <c r="R338" s="196">
        <f>Q338*H338</f>
        <v>0.0109</v>
      </c>
      <c r="S338" s="196">
        <v>0</v>
      </c>
      <c r="T338" s="197">
        <f>S338*H338</f>
        <v>0</v>
      </c>
      <c r="U338" s="35"/>
      <c r="V338" s="35"/>
      <c r="W338" s="35"/>
      <c r="X338" s="35"/>
      <c r="Y338" s="35"/>
      <c r="Z338" s="35"/>
      <c r="AA338" s="35"/>
      <c r="AB338" s="35"/>
      <c r="AC338" s="35"/>
      <c r="AD338" s="35"/>
      <c r="AE338" s="35"/>
      <c r="AR338" s="198" t="s">
        <v>154</v>
      </c>
      <c r="AT338" s="198" t="s">
        <v>270</v>
      </c>
      <c r="AU338" s="198" t="s">
        <v>85</v>
      </c>
      <c r="AY338" s="18" t="s">
        <v>118</v>
      </c>
      <c r="BE338" s="199">
        <f>IF(N338="základní",J338,0)</f>
        <v>0</v>
      </c>
      <c r="BF338" s="199">
        <f>IF(N338="snížená",J338,0)</f>
        <v>0</v>
      </c>
      <c r="BG338" s="199">
        <f>IF(N338="zákl. přenesená",J338,0)</f>
        <v>0</v>
      </c>
      <c r="BH338" s="199">
        <f>IF(N338="sníž. přenesená",J338,0)</f>
        <v>0</v>
      </c>
      <c r="BI338" s="199">
        <f>IF(N338="nulová",J338,0)</f>
        <v>0</v>
      </c>
      <c r="BJ338" s="18" t="s">
        <v>83</v>
      </c>
      <c r="BK338" s="199">
        <f>ROUND(I338*H338,2)</f>
        <v>0</v>
      </c>
      <c r="BL338" s="18" t="s">
        <v>136</v>
      </c>
      <c r="BM338" s="198" t="s">
        <v>501</v>
      </c>
    </row>
    <row r="339" spans="1:47" s="2" customFormat="1" ht="11.25">
      <c r="A339" s="35"/>
      <c r="B339" s="36"/>
      <c r="C339" s="37"/>
      <c r="D339" s="200" t="s">
        <v>128</v>
      </c>
      <c r="E339" s="37"/>
      <c r="F339" s="201" t="s">
        <v>500</v>
      </c>
      <c r="G339" s="37"/>
      <c r="H339" s="37"/>
      <c r="I339" s="202"/>
      <c r="J339" s="37"/>
      <c r="K339" s="37"/>
      <c r="L339" s="40"/>
      <c r="M339" s="203"/>
      <c r="N339" s="204"/>
      <c r="O339" s="72"/>
      <c r="P339" s="72"/>
      <c r="Q339" s="72"/>
      <c r="R339" s="72"/>
      <c r="S339" s="72"/>
      <c r="T339" s="73"/>
      <c r="U339" s="35"/>
      <c r="V339" s="35"/>
      <c r="W339" s="35"/>
      <c r="X339" s="35"/>
      <c r="Y339" s="35"/>
      <c r="Z339" s="35"/>
      <c r="AA339" s="35"/>
      <c r="AB339" s="35"/>
      <c r="AC339" s="35"/>
      <c r="AD339" s="35"/>
      <c r="AE339" s="35"/>
      <c r="AT339" s="18" t="s">
        <v>128</v>
      </c>
      <c r="AU339" s="18" t="s">
        <v>85</v>
      </c>
    </row>
    <row r="340" spans="1:65" s="2" customFormat="1" ht="19.9" customHeight="1">
      <c r="A340" s="35"/>
      <c r="B340" s="36"/>
      <c r="C340" s="187" t="s">
        <v>502</v>
      </c>
      <c r="D340" s="187" t="s">
        <v>121</v>
      </c>
      <c r="E340" s="188" t="s">
        <v>503</v>
      </c>
      <c r="F340" s="189" t="s">
        <v>504</v>
      </c>
      <c r="G340" s="190" t="s">
        <v>409</v>
      </c>
      <c r="H340" s="191">
        <v>4</v>
      </c>
      <c r="I340" s="192"/>
      <c r="J340" s="193">
        <f>ROUND(I340*H340,2)</f>
        <v>0</v>
      </c>
      <c r="K340" s="189" t="s">
        <v>1</v>
      </c>
      <c r="L340" s="40"/>
      <c r="M340" s="194" t="s">
        <v>1</v>
      </c>
      <c r="N340" s="195" t="s">
        <v>41</v>
      </c>
      <c r="O340" s="72"/>
      <c r="P340" s="196">
        <f>O340*H340</f>
        <v>0</v>
      </c>
      <c r="Q340" s="196">
        <v>0.00167</v>
      </c>
      <c r="R340" s="196">
        <f>Q340*H340</f>
        <v>0.00668</v>
      </c>
      <c r="S340" s="196">
        <v>0</v>
      </c>
      <c r="T340" s="197">
        <f>S340*H340</f>
        <v>0</v>
      </c>
      <c r="U340" s="35"/>
      <c r="V340" s="35"/>
      <c r="W340" s="35"/>
      <c r="X340" s="35"/>
      <c r="Y340" s="35"/>
      <c r="Z340" s="35"/>
      <c r="AA340" s="35"/>
      <c r="AB340" s="35"/>
      <c r="AC340" s="35"/>
      <c r="AD340" s="35"/>
      <c r="AE340" s="35"/>
      <c r="AR340" s="198" t="s">
        <v>136</v>
      </c>
      <c r="AT340" s="198" t="s">
        <v>121</v>
      </c>
      <c r="AU340" s="198" t="s">
        <v>85</v>
      </c>
      <c r="AY340" s="18" t="s">
        <v>118</v>
      </c>
      <c r="BE340" s="199">
        <f>IF(N340="základní",J340,0)</f>
        <v>0</v>
      </c>
      <c r="BF340" s="199">
        <f>IF(N340="snížená",J340,0)</f>
        <v>0</v>
      </c>
      <c r="BG340" s="199">
        <f>IF(N340="zákl. přenesená",J340,0)</f>
        <v>0</v>
      </c>
      <c r="BH340" s="199">
        <f>IF(N340="sníž. přenesená",J340,0)</f>
        <v>0</v>
      </c>
      <c r="BI340" s="199">
        <f>IF(N340="nulová",J340,0)</f>
        <v>0</v>
      </c>
      <c r="BJ340" s="18" t="s">
        <v>83</v>
      </c>
      <c r="BK340" s="199">
        <f>ROUND(I340*H340,2)</f>
        <v>0</v>
      </c>
      <c r="BL340" s="18" t="s">
        <v>136</v>
      </c>
      <c r="BM340" s="198" t="s">
        <v>505</v>
      </c>
    </row>
    <row r="341" spans="1:47" s="2" customFormat="1" ht="39">
      <c r="A341" s="35"/>
      <c r="B341" s="36"/>
      <c r="C341" s="37"/>
      <c r="D341" s="200" t="s">
        <v>128</v>
      </c>
      <c r="E341" s="37"/>
      <c r="F341" s="201" t="s">
        <v>506</v>
      </c>
      <c r="G341" s="37"/>
      <c r="H341" s="37"/>
      <c r="I341" s="202"/>
      <c r="J341" s="37"/>
      <c r="K341" s="37"/>
      <c r="L341" s="40"/>
      <c r="M341" s="203"/>
      <c r="N341" s="204"/>
      <c r="O341" s="72"/>
      <c r="P341" s="72"/>
      <c r="Q341" s="72"/>
      <c r="R341" s="72"/>
      <c r="S341" s="72"/>
      <c r="T341" s="73"/>
      <c r="U341" s="35"/>
      <c r="V341" s="35"/>
      <c r="W341" s="35"/>
      <c r="X341" s="35"/>
      <c r="Y341" s="35"/>
      <c r="Z341" s="35"/>
      <c r="AA341" s="35"/>
      <c r="AB341" s="35"/>
      <c r="AC341" s="35"/>
      <c r="AD341" s="35"/>
      <c r="AE341" s="35"/>
      <c r="AT341" s="18" t="s">
        <v>128</v>
      </c>
      <c r="AU341" s="18" t="s">
        <v>85</v>
      </c>
    </row>
    <row r="342" spans="1:47" s="2" customFormat="1" ht="68.25">
      <c r="A342" s="35"/>
      <c r="B342" s="36"/>
      <c r="C342" s="37"/>
      <c r="D342" s="200" t="s">
        <v>203</v>
      </c>
      <c r="E342" s="37"/>
      <c r="F342" s="205" t="s">
        <v>485</v>
      </c>
      <c r="G342" s="37"/>
      <c r="H342" s="37"/>
      <c r="I342" s="202"/>
      <c r="J342" s="37"/>
      <c r="K342" s="37"/>
      <c r="L342" s="40"/>
      <c r="M342" s="203"/>
      <c r="N342" s="204"/>
      <c r="O342" s="72"/>
      <c r="P342" s="72"/>
      <c r="Q342" s="72"/>
      <c r="R342" s="72"/>
      <c r="S342" s="72"/>
      <c r="T342" s="73"/>
      <c r="U342" s="35"/>
      <c r="V342" s="35"/>
      <c r="W342" s="35"/>
      <c r="X342" s="35"/>
      <c r="Y342" s="35"/>
      <c r="Z342" s="35"/>
      <c r="AA342" s="35"/>
      <c r="AB342" s="35"/>
      <c r="AC342" s="35"/>
      <c r="AD342" s="35"/>
      <c r="AE342" s="35"/>
      <c r="AT342" s="18" t="s">
        <v>203</v>
      </c>
      <c r="AU342" s="18" t="s">
        <v>85</v>
      </c>
    </row>
    <row r="343" spans="1:65" s="2" customFormat="1" ht="14.45" customHeight="1">
      <c r="A343" s="35"/>
      <c r="B343" s="36"/>
      <c r="C343" s="253" t="s">
        <v>507</v>
      </c>
      <c r="D343" s="253" t="s">
        <v>270</v>
      </c>
      <c r="E343" s="254" t="s">
        <v>508</v>
      </c>
      <c r="F343" s="255" t="s">
        <v>509</v>
      </c>
      <c r="G343" s="256" t="s">
        <v>409</v>
      </c>
      <c r="H343" s="257">
        <v>2</v>
      </c>
      <c r="I343" s="258"/>
      <c r="J343" s="259">
        <f>ROUND(I343*H343,2)</f>
        <v>0</v>
      </c>
      <c r="K343" s="255" t="s">
        <v>1</v>
      </c>
      <c r="L343" s="260"/>
      <c r="M343" s="261" t="s">
        <v>1</v>
      </c>
      <c r="N343" s="262" t="s">
        <v>41</v>
      </c>
      <c r="O343" s="72"/>
      <c r="P343" s="196">
        <f>O343*H343</f>
        <v>0</v>
      </c>
      <c r="Q343" s="196">
        <v>0.0112</v>
      </c>
      <c r="R343" s="196">
        <f>Q343*H343</f>
        <v>0.0224</v>
      </c>
      <c r="S343" s="196">
        <v>0</v>
      </c>
      <c r="T343" s="197">
        <f>S343*H343</f>
        <v>0</v>
      </c>
      <c r="U343" s="35"/>
      <c r="V343" s="35"/>
      <c r="W343" s="35"/>
      <c r="X343" s="35"/>
      <c r="Y343" s="35"/>
      <c r="Z343" s="35"/>
      <c r="AA343" s="35"/>
      <c r="AB343" s="35"/>
      <c r="AC343" s="35"/>
      <c r="AD343" s="35"/>
      <c r="AE343" s="35"/>
      <c r="AR343" s="198" t="s">
        <v>154</v>
      </c>
      <c r="AT343" s="198" t="s">
        <v>270</v>
      </c>
      <c r="AU343" s="198" t="s">
        <v>85</v>
      </c>
      <c r="AY343" s="18" t="s">
        <v>118</v>
      </c>
      <c r="BE343" s="199">
        <f>IF(N343="základní",J343,0)</f>
        <v>0</v>
      </c>
      <c r="BF343" s="199">
        <f>IF(N343="snížená",J343,0)</f>
        <v>0</v>
      </c>
      <c r="BG343" s="199">
        <f>IF(N343="zákl. přenesená",J343,0)</f>
        <v>0</v>
      </c>
      <c r="BH343" s="199">
        <f>IF(N343="sníž. přenesená",J343,0)</f>
        <v>0</v>
      </c>
      <c r="BI343" s="199">
        <f>IF(N343="nulová",J343,0)</f>
        <v>0</v>
      </c>
      <c r="BJ343" s="18" t="s">
        <v>83</v>
      </c>
      <c r="BK343" s="199">
        <f>ROUND(I343*H343,2)</f>
        <v>0</v>
      </c>
      <c r="BL343" s="18" t="s">
        <v>136</v>
      </c>
      <c r="BM343" s="198" t="s">
        <v>510</v>
      </c>
    </row>
    <row r="344" spans="1:47" s="2" customFormat="1" ht="11.25">
      <c r="A344" s="35"/>
      <c r="B344" s="36"/>
      <c r="C344" s="37"/>
      <c r="D344" s="200" t="s">
        <v>128</v>
      </c>
      <c r="E344" s="37"/>
      <c r="F344" s="201" t="s">
        <v>509</v>
      </c>
      <c r="G344" s="37"/>
      <c r="H344" s="37"/>
      <c r="I344" s="202"/>
      <c r="J344" s="37"/>
      <c r="K344" s="37"/>
      <c r="L344" s="40"/>
      <c r="M344" s="203"/>
      <c r="N344" s="204"/>
      <c r="O344" s="72"/>
      <c r="P344" s="72"/>
      <c r="Q344" s="72"/>
      <c r="R344" s="72"/>
      <c r="S344" s="72"/>
      <c r="T344" s="73"/>
      <c r="U344" s="35"/>
      <c r="V344" s="35"/>
      <c r="W344" s="35"/>
      <c r="X344" s="35"/>
      <c r="Y344" s="35"/>
      <c r="Z344" s="35"/>
      <c r="AA344" s="35"/>
      <c r="AB344" s="35"/>
      <c r="AC344" s="35"/>
      <c r="AD344" s="35"/>
      <c r="AE344" s="35"/>
      <c r="AT344" s="18" t="s">
        <v>128</v>
      </c>
      <c r="AU344" s="18" t="s">
        <v>85</v>
      </c>
    </row>
    <row r="345" spans="1:65" s="2" customFormat="1" ht="24">
      <c r="A345" s="35"/>
      <c r="B345" s="36"/>
      <c r="C345" s="253" t="s">
        <v>511</v>
      </c>
      <c r="D345" s="253" t="s">
        <v>270</v>
      </c>
      <c r="E345" s="254" t="s">
        <v>512</v>
      </c>
      <c r="F345" s="255" t="s">
        <v>513</v>
      </c>
      <c r="G345" s="256" t="s">
        <v>409</v>
      </c>
      <c r="H345" s="257">
        <v>1</v>
      </c>
      <c r="I345" s="258"/>
      <c r="J345" s="259">
        <f>ROUND(I345*H345,2)</f>
        <v>0</v>
      </c>
      <c r="K345" s="255" t="s">
        <v>200</v>
      </c>
      <c r="L345" s="260"/>
      <c r="M345" s="261" t="s">
        <v>1</v>
      </c>
      <c r="N345" s="262" t="s">
        <v>41</v>
      </c>
      <c r="O345" s="72"/>
      <c r="P345" s="196">
        <f>O345*H345</f>
        <v>0</v>
      </c>
      <c r="Q345" s="196">
        <v>0.01</v>
      </c>
      <c r="R345" s="196">
        <f>Q345*H345</f>
        <v>0.01</v>
      </c>
      <c r="S345" s="196">
        <v>0</v>
      </c>
      <c r="T345" s="197">
        <f>S345*H345</f>
        <v>0</v>
      </c>
      <c r="U345" s="35"/>
      <c r="V345" s="35"/>
      <c r="W345" s="35"/>
      <c r="X345" s="35"/>
      <c r="Y345" s="35"/>
      <c r="Z345" s="35"/>
      <c r="AA345" s="35"/>
      <c r="AB345" s="35"/>
      <c r="AC345" s="35"/>
      <c r="AD345" s="35"/>
      <c r="AE345" s="35"/>
      <c r="AR345" s="198" t="s">
        <v>154</v>
      </c>
      <c r="AT345" s="198" t="s">
        <v>270</v>
      </c>
      <c r="AU345" s="198" t="s">
        <v>85</v>
      </c>
      <c r="AY345" s="18" t="s">
        <v>118</v>
      </c>
      <c r="BE345" s="199">
        <f>IF(N345="základní",J345,0)</f>
        <v>0</v>
      </c>
      <c r="BF345" s="199">
        <f>IF(N345="snížená",J345,0)</f>
        <v>0</v>
      </c>
      <c r="BG345" s="199">
        <f>IF(N345="zákl. přenesená",J345,0)</f>
        <v>0</v>
      </c>
      <c r="BH345" s="199">
        <f>IF(N345="sníž. přenesená",J345,0)</f>
        <v>0</v>
      </c>
      <c r="BI345" s="199">
        <f>IF(N345="nulová",J345,0)</f>
        <v>0</v>
      </c>
      <c r="BJ345" s="18" t="s">
        <v>83</v>
      </c>
      <c r="BK345" s="199">
        <f>ROUND(I345*H345,2)</f>
        <v>0</v>
      </c>
      <c r="BL345" s="18" t="s">
        <v>136</v>
      </c>
      <c r="BM345" s="198" t="s">
        <v>514</v>
      </c>
    </row>
    <row r="346" spans="1:47" s="2" customFormat="1" ht="11.25">
      <c r="A346" s="35"/>
      <c r="B346" s="36"/>
      <c r="C346" s="37"/>
      <c r="D346" s="200" t="s">
        <v>128</v>
      </c>
      <c r="E346" s="37"/>
      <c r="F346" s="201" t="s">
        <v>513</v>
      </c>
      <c r="G346" s="37"/>
      <c r="H346" s="37"/>
      <c r="I346" s="202"/>
      <c r="J346" s="37"/>
      <c r="K346" s="37"/>
      <c r="L346" s="40"/>
      <c r="M346" s="203"/>
      <c r="N346" s="204"/>
      <c r="O346" s="72"/>
      <c r="P346" s="72"/>
      <c r="Q346" s="72"/>
      <c r="R346" s="72"/>
      <c r="S346" s="72"/>
      <c r="T346" s="73"/>
      <c r="U346" s="35"/>
      <c r="V346" s="35"/>
      <c r="W346" s="35"/>
      <c r="X346" s="35"/>
      <c r="Y346" s="35"/>
      <c r="Z346" s="35"/>
      <c r="AA346" s="35"/>
      <c r="AB346" s="35"/>
      <c r="AC346" s="35"/>
      <c r="AD346" s="35"/>
      <c r="AE346" s="35"/>
      <c r="AT346" s="18" t="s">
        <v>128</v>
      </c>
      <c r="AU346" s="18" t="s">
        <v>85</v>
      </c>
    </row>
    <row r="347" spans="1:65" s="2" customFormat="1" ht="24">
      <c r="A347" s="35"/>
      <c r="B347" s="36"/>
      <c r="C347" s="253" t="s">
        <v>515</v>
      </c>
      <c r="D347" s="253" t="s">
        <v>270</v>
      </c>
      <c r="E347" s="254" t="s">
        <v>516</v>
      </c>
      <c r="F347" s="255" t="s">
        <v>517</v>
      </c>
      <c r="G347" s="256" t="s">
        <v>409</v>
      </c>
      <c r="H347" s="257">
        <v>1</v>
      </c>
      <c r="I347" s="258"/>
      <c r="J347" s="259">
        <f>ROUND(I347*H347,2)</f>
        <v>0</v>
      </c>
      <c r="K347" s="255" t="s">
        <v>200</v>
      </c>
      <c r="L347" s="260"/>
      <c r="M347" s="261" t="s">
        <v>1</v>
      </c>
      <c r="N347" s="262" t="s">
        <v>41</v>
      </c>
      <c r="O347" s="72"/>
      <c r="P347" s="196">
        <f>O347*H347</f>
        <v>0</v>
      </c>
      <c r="Q347" s="196">
        <v>0.007</v>
      </c>
      <c r="R347" s="196">
        <f>Q347*H347</f>
        <v>0.007</v>
      </c>
      <c r="S347" s="196">
        <v>0</v>
      </c>
      <c r="T347" s="197">
        <f>S347*H347</f>
        <v>0</v>
      </c>
      <c r="U347" s="35"/>
      <c r="V347" s="35"/>
      <c r="W347" s="35"/>
      <c r="X347" s="35"/>
      <c r="Y347" s="35"/>
      <c r="Z347" s="35"/>
      <c r="AA347" s="35"/>
      <c r="AB347" s="35"/>
      <c r="AC347" s="35"/>
      <c r="AD347" s="35"/>
      <c r="AE347" s="35"/>
      <c r="AR347" s="198" t="s">
        <v>154</v>
      </c>
      <c r="AT347" s="198" t="s">
        <v>270</v>
      </c>
      <c r="AU347" s="198" t="s">
        <v>85</v>
      </c>
      <c r="AY347" s="18" t="s">
        <v>118</v>
      </c>
      <c r="BE347" s="199">
        <f>IF(N347="základní",J347,0)</f>
        <v>0</v>
      </c>
      <c r="BF347" s="199">
        <f>IF(N347="snížená",J347,0)</f>
        <v>0</v>
      </c>
      <c r="BG347" s="199">
        <f>IF(N347="zákl. přenesená",J347,0)</f>
        <v>0</v>
      </c>
      <c r="BH347" s="199">
        <f>IF(N347="sníž. přenesená",J347,0)</f>
        <v>0</v>
      </c>
      <c r="BI347" s="199">
        <f>IF(N347="nulová",J347,0)</f>
        <v>0</v>
      </c>
      <c r="BJ347" s="18" t="s">
        <v>83</v>
      </c>
      <c r="BK347" s="199">
        <f>ROUND(I347*H347,2)</f>
        <v>0</v>
      </c>
      <c r="BL347" s="18" t="s">
        <v>136</v>
      </c>
      <c r="BM347" s="198" t="s">
        <v>518</v>
      </c>
    </row>
    <row r="348" spans="1:47" s="2" customFormat="1" ht="11.25">
      <c r="A348" s="35"/>
      <c r="B348" s="36"/>
      <c r="C348" s="37"/>
      <c r="D348" s="200" t="s">
        <v>128</v>
      </c>
      <c r="E348" s="37"/>
      <c r="F348" s="201" t="s">
        <v>517</v>
      </c>
      <c r="G348" s="37"/>
      <c r="H348" s="37"/>
      <c r="I348" s="202"/>
      <c r="J348" s="37"/>
      <c r="K348" s="37"/>
      <c r="L348" s="40"/>
      <c r="M348" s="203"/>
      <c r="N348" s="204"/>
      <c r="O348" s="72"/>
      <c r="P348" s="72"/>
      <c r="Q348" s="72"/>
      <c r="R348" s="72"/>
      <c r="S348" s="72"/>
      <c r="T348" s="73"/>
      <c r="U348" s="35"/>
      <c r="V348" s="35"/>
      <c r="W348" s="35"/>
      <c r="X348" s="35"/>
      <c r="Y348" s="35"/>
      <c r="Z348" s="35"/>
      <c r="AA348" s="35"/>
      <c r="AB348" s="35"/>
      <c r="AC348" s="35"/>
      <c r="AD348" s="35"/>
      <c r="AE348" s="35"/>
      <c r="AT348" s="18" t="s">
        <v>128</v>
      </c>
      <c r="AU348" s="18" t="s">
        <v>85</v>
      </c>
    </row>
    <row r="349" spans="1:65" s="2" customFormat="1" ht="24">
      <c r="A349" s="35"/>
      <c r="B349" s="36"/>
      <c r="C349" s="187" t="s">
        <v>519</v>
      </c>
      <c r="D349" s="187" t="s">
        <v>121</v>
      </c>
      <c r="E349" s="188" t="s">
        <v>520</v>
      </c>
      <c r="F349" s="189" t="s">
        <v>521</v>
      </c>
      <c r="G349" s="190" t="s">
        <v>409</v>
      </c>
      <c r="H349" s="191">
        <v>3</v>
      </c>
      <c r="I349" s="192"/>
      <c r="J349" s="193">
        <f>ROUND(I349*H349,2)</f>
        <v>0</v>
      </c>
      <c r="K349" s="189" t="s">
        <v>200</v>
      </c>
      <c r="L349" s="40"/>
      <c r="M349" s="194" t="s">
        <v>1</v>
      </c>
      <c r="N349" s="195" t="s">
        <v>41</v>
      </c>
      <c r="O349" s="72"/>
      <c r="P349" s="196">
        <f>O349*H349</f>
        <v>0</v>
      </c>
      <c r="Q349" s="196">
        <v>0.00171</v>
      </c>
      <c r="R349" s="196">
        <f>Q349*H349</f>
        <v>0.00513</v>
      </c>
      <c r="S349" s="196">
        <v>0</v>
      </c>
      <c r="T349" s="197">
        <f>S349*H349</f>
        <v>0</v>
      </c>
      <c r="U349" s="35"/>
      <c r="V349" s="35"/>
      <c r="W349" s="35"/>
      <c r="X349" s="35"/>
      <c r="Y349" s="35"/>
      <c r="Z349" s="35"/>
      <c r="AA349" s="35"/>
      <c r="AB349" s="35"/>
      <c r="AC349" s="35"/>
      <c r="AD349" s="35"/>
      <c r="AE349" s="35"/>
      <c r="AR349" s="198" t="s">
        <v>136</v>
      </c>
      <c r="AT349" s="198" t="s">
        <v>121</v>
      </c>
      <c r="AU349" s="198" t="s">
        <v>85</v>
      </c>
      <c r="AY349" s="18" t="s">
        <v>118</v>
      </c>
      <c r="BE349" s="199">
        <f>IF(N349="základní",J349,0)</f>
        <v>0</v>
      </c>
      <c r="BF349" s="199">
        <f>IF(N349="snížená",J349,0)</f>
        <v>0</v>
      </c>
      <c r="BG349" s="199">
        <f>IF(N349="zákl. přenesená",J349,0)</f>
        <v>0</v>
      </c>
      <c r="BH349" s="199">
        <f>IF(N349="sníž. přenesená",J349,0)</f>
        <v>0</v>
      </c>
      <c r="BI349" s="199">
        <f>IF(N349="nulová",J349,0)</f>
        <v>0</v>
      </c>
      <c r="BJ349" s="18" t="s">
        <v>83</v>
      </c>
      <c r="BK349" s="199">
        <f>ROUND(I349*H349,2)</f>
        <v>0</v>
      </c>
      <c r="BL349" s="18" t="s">
        <v>136</v>
      </c>
      <c r="BM349" s="198" t="s">
        <v>522</v>
      </c>
    </row>
    <row r="350" spans="1:47" s="2" customFormat="1" ht="29.25">
      <c r="A350" s="35"/>
      <c r="B350" s="36"/>
      <c r="C350" s="37"/>
      <c r="D350" s="200" t="s">
        <v>128</v>
      </c>
      <c r="E350" s="37"/>
      <c r="F350" s="201" t="s">
        <v>523</v>
      </c>
      <c r="G350" s="37"/>
      <c r="H350" s="37"/>
      <c r="I350" s="202"/>
      <c r="J350" s="37"/>
      <c r="K350" s="37"/>
      <c r="L350" s="40"/>
      <c r="M350" s="203"/>
      <c r="N350" s="204"/>
      <c r="O350" s="72"/>
      <c r="P350" s="72"/>
      <c r="Q350" s="72"/>
      <c r="R350" s="72"/>
      <c r="S350" s="72"/>
      <c r="T350" s="73"/>
      <c r="U350" s="35"/>
      <c r="V350" s="35"/>
      <c r="W350" s="35"/>
      <c r="X350" s="35"/>
      <c r="Y350" s="35"/>
      <c r="Z350" s="35"/>
      <c r="AA350" s="35"/>
      <c r="AB350" s="35"/>
      <c r="AC350" s="35"/>
      <c r="AD350" s="35"/>
      <c r="AE350" s="35"/>
      <c r="AT350" s="18" t="s">
        <v>128</v>
      </c>
      <c r="AU350" s="18" t="s">
        <v>85</v>
      </c>
    </row>
    <row r="351" spans="1:47" s="2" customFormat="1" ht="68.25">
      <c r="A351" s="35"/>
      <c r="B351" s="36"/>
      <c r="C351" s="37"/>
      <c r="D351" s="200" t="s">
        <v>203</v>
      </c>
      <c r="E351" s="37"/>
      <c r="F351" s="205" t="s">
        <v>485</v>
      </c>
      <c r="G351" s="37"/>
      <c r="H351" s="37"/>
      <c r="I351" s="202"/>
      <c r="J351" s="37"/>
      <c r="K351" s="37"/>
      <c r="L351" s="40"/>
      <c r="M351" s="203"/>
      <c r="N351" s="204"/>
      <c r="O351" s="72"/>
      <c r="P351" s="72"/>
      <c r="Q351" s="72"/>
      <c r="R351" s="72"/>
      <c r="S351" s="72"/>
      <c r="T351" s="73"/>
      <c r="U351" s="35"/>
      <c r="V351" s="35"/>
      <c r="W351" s="35"/>
      <c r="X351" s="35"/>
      <c r="Y351" s="35"/>
      <c r="Z351" s="35"/>
      <c r="AA351" s="35"/>
      <c r="AB351" s="35"/>
      <c r="AC351" s="35"/>
      <c r="AD351" s="35"/>
      <c r="AE351" s="35"/>
      <c r="AT351" s="18" t="s">
        <v>203</v>
      </c>
      <c r="AU351" s="18" t="s">
        <v>85</v>
      </c>
    </row>
    <row r="352" spans="1:65" s="2" customFormat="1" ht="30" customHeight="1">
      <c r="A352" s="35"/>
      <c r="B352" s="36"/>
      <c r="C352" s="253" t="s">
        <v>524</v>
      </c>
      <c r="D352" s="253" t="s">
        <v>270</v>
      </c>
      <c r="E352" s="254" t="s">
        <v>525</v>
      </c>
      <c r="F352" s="255" t="s">
        <v>526</v>
      </c>
      <c r="G352" s="256" t="s">
        <v>409</v>
      </c>
      <c r="H352" s="257">
        <v>2</v>
      </c>
      <c r="I352" s="258"/>
      <c r="J352" s="259">
        <f>ROUND(I352*H352,2)</f>
        <v>0</v>
      </c>
      <c r="K352" s="255" t="s">
        <v>200</v>
      </c>
      <c r="L352" s="260"/>
      <c r="M352" s="261" t="s">
        <v>1</v>
      </c>
      <c r="N352" s="262" t="s">
        <v>41</v>
      </c>
      <c r="O352" s="72"/>
      <c r="P352" s="196">
        <f>O352*H352</f>
        <v>0</v>
      </c>
      <c r="Q352" s="196">
        <v>0.014</v>
      </c>
      <c r="R352" s="196">
        <f>Q352*H352</f>
        <v>0.028</v>
      </c>
      <c r="S352" s="196">
        <v>0</v>
      </c>
      <c r="T352" s="197">
        <f>S352*H352</f>
        <v>0</v>
      </c>
      <c r="U352" s="35"/>
      <c r="V352" s="35"/>
      <c r="W352" s="35"/>
      <c r="X352" s="35"/>
      <c r="Y352" s="35"/>
      <c r="Z352" s="35"/>
      <c r="AA352" s="35"/>
      <c r="AB352" s="35"/>
      <c r="AC352" s="35"/>
      <c r="AD352" s="35"/>
      <c r="AE352" s="35"/>
      <c r="AR352" s="198" t="s">
        <v>154</v>
      </c>
      <c r="AT352" s="198" t="s">
        <v>270</v>
      </c>
      <c r="AU352" s="198" t="s">
        <v>85</v>
      </c>
      <c r="AY352" s="18" t="s">
        <v>118</v>
      </c>
      <c r="BE352" s="199">
        <f>IF(N352="základní",J352,0)</f>
        <v>0</v>
      </c>
      <c r="BF352" s="199">
        <f>IF(N352="snížená",J352,0)</f>
        <v>0</v>
      </c>
      <c r="BG352" s="199">
        <f>IF(N352="zákl. přenesená",J352,0)</f>
        <v>0</v>
      </c>
      <c r="BH352" s="199">
        <f>IF(N352="sníž. přenesená",J352,0)</f>
        <v>0</v>
      </c>
      <c r="BI352" s="199">
        <f>IF(N352="nulová",J352,0)</f>
        <v>0</v>
      </c>
      <c r="BJ352" s="18" t="s">
        <v>83</v>
      </c>
      <c r="BK352" s="199">
        <f>ROUND(I352*H352,2)</f>
        <v>0</v>
      </c>
      <c r="BL352" s="18" t="s">
        <v>136</v>
      </c>
      <c r="BM352" s="198" t="s">
        <v>527</v>
      </c>
    </row>
    <row r="353" spans="1:47" s="2" customFormat="1" ht="19.5">
      <c r="A353" s="35"/>
      <c r="B353" s="36"/>
      <c r="C353" s="37"/>
      <c r="D353" s="200" t="s">
        <v>128</v>
      </c>
      <c r="E353" s="37"/>
      <c r="F353" s="201" t="s">
        <v>526</v>
      </c>
      <c r="G353" s="37"/>
      <c r="H353" s="37"/>
      <c r="I353" s="202"/>
      <c r="J353" s="37"/>
      <c r="K353" s="37"/>
      <c r="L353" s="40"/>
      <c r="M353" s="203"/>
      <c r="N353" s="204"/>
      <c r="O353" s="72"/>
      <c r="P353" s="72"/>
      <c r="Q353" s="72"/>
      <c r="R353" s="72"/>
      <c r="S353" s="72"/>
      <c r="T353" s="73"/>
      <c r="U353" s="35"/>
      <c r="V353" s="35"/>
      <c r="W353" s="35"/>
      <c r="X353" s="35"/>
      <c r="Y353" s="35"/>
      <c r="Z353" s="35"/>
      <c r="AA353" s="35"/>
      <c r="AB353" s="35"/>
      <c r="AC353" s="35"/>
      <c r="AD353" s="35"/>
      <c r="AE353" s="35"/>
      <c r="AT353" s="18" t="s">
        <v>128</v>
      </c>
      <c r="AU353" s="18" t="s">
        <v>85</v>
      </c>
    </row>
    <row r="354" spans="1:65" s="2" customFormat="1" ht="24">
      <c r="A354" s="35"/>
      <c r="B354" s="36"/>
      <c r="C354" s="253" t="s">
        <v>528</v>
      </c>
      <c r="D354" s="253" t="s">
        <v>270</v>
      </c>
      <c r="E354" s="254" t="s">
        <v>529</v>
      </c>
      <c r="F354" s="255" t="s">
        <v>530</v>
      </c>
      <c r="G354" s="256" t="s">
        <v>409</v>
      </c>
      <c r="H354" s="257">
        <v>1</v>
      </c>
      <c r="I354" s="258"/>
      <c r="J354" s="259">
        <f>ROUND(I354*H354,2)</f>
        <v>0</v>
      </c>
      <c r="K354" s="255" t="s">
        <v>200</v>
      </c>
      <c r="L354" s="260"/>
      <c r="M354" s="261" t="s">
        <v>1</v>
      </c>
      <c r="N354" s="262" t="s">
        <v>41</v>
      </c>
      <c r="O354" s="72"/>
      <c r="P354" s="196">
        <f>O354*H354</f>
        <v>0</v>
      </c>
      <c r="Q354" s="196">
        <v>0.0149</v>
      </c>
      <c r="R354" s="196">
        <f>Q354*H354</f>
        <v>0.0149</v>
      </c>
      <c r="S354" s="196">
        <v>0</v>
      </c>
      <c r="T354" s="197">
        <f>S354*H354</f>
        <v>0</v>
      </c>
      <c r="U354" s="35"/>
      <c r="V354" s="35"/>
      <c r="W354" s="35"/>
      <c r="X354" s="35"/>
      <c r="Y354" s="35"/>
      <c r="Z354" s="35"/>
      <c r="AA354" s="35"/>
      <c r="AB354" s="35"/>
      <c r="AC354" s="35"/>
      <c r="AD354" s="35"/>
      <c r="AE354" s="35"/>
      <c r="AR354" s="198" t="s">
        <v>154</v>
      </c>
      <c r="AT354" s="198" t="s">
        <v>270</v>
      </c>
      <c r="AU354" s="198" t="s">
        <v>85</v>
      </c>
      <c r="AY354" s="18" t="s">
        <v>118</v>
      </c>
      <c r="BE354" s="199">
        <f>IF(N354="základní",J354,0)</f>
        <v>0</v>
      </c>
      <c r="BF354" s="199">
        <f>IF(N354="snížená",J354,0)</f>
        <v>0</v>
      </c>
      <c r="BG354" s="199">
        <f>IF(N354="zákl. přenesená",J354,0)</f>
        <v>0</v>
      </c>
      <c r="BH354" s="199">
        <f>IF(N354="sníž. přenesená",J354,0)</f>
        <v>0</v>
      </c>
      <c r="BI354" s="199">
        <f>IF(N354="nulová",J354,0)</f>
        <v>0</v>
      </c>
      <c r="BJ354" s="18" t="s">
        <v>83</v>
      </c>
      <c r="BK354" s="199">
        <f>ROUND(I354*H354,2)</f>
        <v>0</v>
      </c>
      <c r="BL354" s="18" t="s">
        <v>136</v>
      </c>
      <c r="BM354" s="198" t="s">
        <v>531</v>
      </c>
    </row>
    <row r="355" spans="1:47" s="2" customFormat="1" ht="19.5">
      <c r="A355" s="35"/>
      <c r="B355" s="36"/>
      <c r="C355" s="37"/>
      <c r="D355" s="200" t="s">
        <v>128</v>
      </c>
      <c r="E355" s="37"/>
      <c r="F355" s="201" t="s">
        <v>530</v>
      </c>
      <c r="G355" s="37"/>
      <c r="H355" s="37"/>
      <c r="I355" s="202"/>
      <c r="J355" s="37"/>
      <c r="K355" s="37"/>
      <c r="L355" s="40"/>
      <c r="M355" s="203"/>
      <c r="N355" s="204"/>
      <c r="O355" s="72"/>
      <c r="P355" s="72"/>
      <c r="Q355" s="72"/>
      <c r="R355" s="72"/>
      <c r="S355" s="72"/>
      <c r="T355" s="73"/>
      <c r="U355" s="35"/>
      <c r="V355" s="35"/>
      <c r="W355" s="35"/>
      <c r="X355" s="35"/>
      <c r="Y355" s="35"/>
      <c r="Z355" s="35"/>
      <c r="AA355" s="35"/>
      <c r="AB355" s="35"/>
      <c r="AC355" s="35"/>
      <c r="AD355" s="35"/>
      <c r="AE355" s="35"/>
      <c r="AT355" s="18" t="s">
        <v>128</v>
      </c>
      <c r="AU355" s="18" t="s">
        <v>85</v>
      </c>
    </row>
    <row r="356" spans="1:65" s="2" customFormat="1" ht="24">
      <c r="A356" s="35"/>
      <c r="B356" s="36"/>
      <c r="C356" s="187" t="s">
        <v>532</v>
      </c>
      <c r="D356" s="187" t="s">
        <v>121</v>
      </c>
      <c r="E356" s="188" t="s">
        <v>533</v>
      </c>
      <c r="F356" s="189" t="s">
        <v>534</v>
      </c>
      <c r="G356" s="190" t="s">
        <v>213</v>
      </c>
      <c r="H356" s="191">
        <v>79</v>
      </c>
      <c r="I356" s="192"/>
      <c r="J356" s="193">
        <f>ROUND(I356*H356,2)</f>
        <v>0</v>
      </c>
      <c r="K356" s="189" t="s">
        <v>1</v>
      </c>
      <c r="L356" s="40"/>
      <c r="M356" s="194" t="s">
        <v>1</v>
      </c>
      <c r="N356" s="195" t="s">
        <v>41</v>
      </c>
      <c r="O356" s="72"/>
      <c r="P356" s="196">
        <f>O356*H356</f>
        <v>0</v>
      </c>
      <c r="Q356" s="196">
        <v>0</v>
      </c>
      <c r="R356" s="196">
        <f>Q356*H356</f>
        <v>0</v>
      </c>
      <c r="S356" s="196">
        <v>0</v>
      </c>
      <c r="T356" s="197">
        <f>S356*H356</f>
        <v>0</v>
      </c>
      <c r="U356" s="35"/>
      <c r="V356" s="35"/>
      <c r="W356" s="35"/>
      <c r="X356" s="35"/>
      <c r="Y356" s="35"/>
      <c r="Z356" s="35"/>
      <c r="AA356" s="35"/>
      <c r="AB356" s="35"/>
      <c r="AC356" s="35"/>
      <c r="AD356" s="35"/>
      <c r="AE356" s="35"/>
      <c r="AR356" s="198" t="s">
        <v>136</v>
      </c>
      <c r="AT356" s="198" t="s">
        <v>121</v>
      </c>
      <c r="AU356" s="198" t="s">
        <v>85</v>
      </c>
      <c r="AY356" s="18" t="s">
        <v>118</v>
      </c>
      <c r="BE356" s="199">
        <f>IF(N356="základní",J356,0)</f>
        <v>0</v>
      </c>
      <c r="BF356" s="199">
        <f>IF(N356="snížená",J356,0)</f>
        <v>0</v>
      </c>
      <c r="BG356" s="199">
        <f>IF(N356="zákl. přenesená",J356,0)</f>
        <v>0</v>
      </c>
      <c r="BH356" s="199">
        <f>IF(N356="sníž. přenesená",J356,0)</f>
        <v>0</v>
      </c>
      <c r="BI356" s="199">
        <f>IF(N356="nulová",J356,0)</f>
        <v>0</v>
      </c>
      <c r="BJ356" s="18" t="s">
        <v>83</v>
      </c>
      <c r="BK356" s="199">
        <f>ROUND(I356*H356,2)</f>
        <v>0</v>
      </c>
      <c r="BL356" s="18" t="s">
        <v>136</v>
      </c>
      <c r="BM356" s="198" t="s">
        <v>535</v>
      </c>
    </row>
    <row r="357" spans="1:47" s="2" customFormat="1" ht="19.5">
      <c r="A357" s="35"/>
      <c r="B357" s="36"/>
      <c r="C357" s="37"/>
      <c r="D357" s="200" t="s">
        <v>128</v>
      </c>
      <c r="E357" s="37"/>
      <c r="F357" s="201" t="s">
        <v>536</v>
      </c>
      <c r="G357" s="37"/>
      <c r="H357" s="37"/>
      <c r="I357" s="202"/>
      <c r="J357" s="37"/>
      <c r="K357" s="37"/>
      <c r="L357" s="40"/>
      <c r="M357" s="203"/>
      <c r="N357" s="204"/>
      <c r="O357" s="72"/>
      <c r="P357" s="72"/>
      <c r="Q357" s="72"/>
      <c r="R357" s="72"/>
      <c r="S357" s="72"/>
      <c r="T357" s="73"/>
      <c r="U357" s="35"/>
      <c r="V357" s="35"/>
      <c r="W357" s="35"/>
      <c r="X357" s="35"/>
      <c r="Y357" s="35"/>
      <c r="Z357" s="35"/>
      <c r="AA357" s="35"/>
      <c r="AB357" s="35"/>
      <c r="AC357" s="35"/>
      <c r="AD357" s="35"/>
      <c r="AE357" s="35"/>
      <c r="AT357" s="18" t="s">
        <v>128</v>
      </c>
      <c r="AU357" s="18" t="s">
        <v>85</v>
      </c>
    </row>
    <row r="358" spans="1:47" s="2" customFormat="1" ht="78">
      <c r="A358" s="35"/>
      <c r="B358" s="36"/>
      <c r="C358" s="37"/>
      <c r="D358" s="200" t="s">
        <v>203</v>
      </c>
      <c r="E358" s="37"/>
      <c r="F358" s="205" t="s">
        <v>537</v>
      </c>
      <c r="G358" s="37"/>
      <c r="H358" s="37"/>
      <c r="I358" s="202"/>
      <c r="J358" s="37"/>
      <c r="K358" s="37"/>
      <c r="L358" s="40"/>
      <c r="M358" s="203"/>
      <c r="N358" s="204"/>
      <c r="O358" s="72"/>
      <c r="P358" s="72"/>
      <c r="Q358" s="72"/>
      <c r="R358" s="72"/>
      <c r="S358" s="72"/>
      <c r="T358" s="73"/>
      <c r="U358" s="35"/>
      <c r="V358" s="35"/>
      <c r="W358" s="35"/>
      <c r="X358" s="35"/>
      <c r="Y358" s="35"/>
      <c r="Z358" s="35"/>
      <c r="AA358" s="35"/>
      <c r="AB358" s="35"/>
      <c r="AC358" s="35"/>
      <c r="AD358" s="35"/>
      <c r="AE358" s="35"/>
      <c r="AT358" s="18" t="s">
        <v>203</v>
      </c>
      <c r="AU358" s="18" t="s">
        <v>85</v>
      </c>
    </row>
    <row r="359" spans="1:65" s="2" customFormat="1" ht="30" customHeight="1">
      <c r="A359" s="35"/>
      <c r="B359" s="36"/>
      <c r="C359" s="253" t="s">
        <v>538</v>
      </c>
      <c r="D359" s="253" t="s">
        <v>270</v>
      </c>
      <c r="E359" s="254" t="s">
        <v>539</v>
      </c>
      <c r="F359" s="255" t="s">
        <v>540</v>
      </c>
      <c r="G359" s="256" t="s">
        <v>213</v>
      </c>
      <c r="H359" s="257">
        <v>79.79</v>
      </c>
      <c r="I359" s="258"/>
      <c r="J359" s="259">
        <f>ROUND(I359*H359,2)</f>
        <v>0</v>
      </c>
      <c r="K359" s="255" t="s">
        <v>200</v>
      </c>
      <c r="L359" s="260"/>
      <c r="M359" s="261" t="s">
        <v>1</v>
      </c>
      <c r="N359" s="262" t="s">
        <v>41</v>
      </c>
      <c r="O359" s="72"/>
      <c r="P359" s="196">
        <f>O359*H359</f>
        <v>0</v>
      </c>
      <c r="Q359" s="196">
        <v>0.00032</v>
      </c>
      <c r="R359" s="196">
        <f>Q359*H359</f>
        <v>0.025532800000000005</v>
      </c>
      <c r="S359" s="196">
        <v>0</v>
      </c>
      <c r="T359" s="197">
        <f>S359*H359</f>
        <v>0</v>
      </c>
      <c r="U359" s="35"/>
      <c r="V359" s="35"/>
      <c r="W359" s="35"/>
      <c r="X359" s="35"/>
      <c r="Y359" s="35"/>
      <c r="Z359" s="35"/>
      <c r="AA359" s="35"/>
      <c r="AB359" s="35"/>
      <c r="AC359" s="35"/>
      <c r="AD359" s="35"/>
      <c r="AE359" s="35"/>
      <c r="AR359" s="198" t="s">
        <v>154</v>
      </c>
      <c r="AT359" s="198" t="s">
        <v>270</v>
      </c>
      <c r="AU359" s="198" t="s">
        <v>85</v>
      </c>
      <c r="AY359" s="18" t="s">
        <v>118</v>
      </c>
      <c r="BE359" s="199">
        <f>IF(N359="základní",J359,0)</f>
        <v>0</v>
      </c>
      <c r="BF359" s="199">
        <f>IF(N359="snížená",J359,0)</f>
        <v>0</v>
      </c>
      <c r="BG359" s="199">
        <f>IF(N359="zákl. přenesená",J359,0)</f>
        <v>0</v>
      </c>
      <c r="BH359" s="199">
        <f>IF(N359="sníž. přenesená",J359,0)</f>
        <v>0</v>
      </c>
      <c r="BI359" s="199">
        <f>IF(N359="nulová",J359,0)</f>
        <v>0</v>
      </c>
      <c r="BJ359" s="18" t="s">
        <v>83</v>
      </c>
      <c r="BK359" s="199">
        <f>ROUND(I359*H359,2)</f>
        <v>0</v>
      </c>
      <c r="BL359" s="18" t="s">
        <v>136</v>
      </c>
      <c r="BM359" s="198" t="s">
        <v>541</v>
      </c>
    </row>
    <row r="360" spans="1:47" s="2" customFormat="1" ht="19.5">
      <c r="A360" s="35"/>
      <c r="B360" s="36"/>
      <c r="C360" s="37"/>
      <c r="D360" s="200" t="s">
        <v>128</v>
      </c>
      <c r="E360" s="37"/>
      <c r="F360" s="201" t="s">
        <v>540</v>
      </c>
      <c r="G360" s="37"/>
      <c r="H360" s="37"/>
      <c r="I360" s="202"/>
      <c r="J360" s="37"/>
      <c r="K360" s="37"/>
      <c r="L360" s="40"/>
      <c r="M360" s="203"/>
      <c r="N360" s="204"/>
      <c r="O360" s="72"/>
      <c r="P360" s="72"/>
      <c r="Q360" s="72"/>
      <c r="R360" s="72"/>
      <c r="S360" s="72"/>
      <c r="T360" s="73"/>
      <c r="U360" s="35"/>
      <c r="V360" s="35"/>
      <c r="W360" s="35"/>
      <c r="X360" s="35"/>
      <c r="Y360" s="35"/>
      <c r="Z360" s="35"/>
      <c r="AA360" s="35"/>
      <c r="AB360" s="35"/>
      <c r="AC360" s="35"/>
      <c r="AD360" s="35"/>
      <c r="AE360" s="35"/>
      <c r="AT360" s="18" t="s">
        <v>128</v>
      </c>
      <c r="AU360" s="18" t="s">
        <v>85</v>
      </c>
    </row>
    <row r="361" spans="2:51" s="14" customFormat="1" ht="11.25">
      <c r="B361" s="220"/>
      <c r="C361" s="221"/>
      <c r="D361" s="200" t="s">
        <v>232</v>
      </c>
      <c r="E361" s="221"/>
      <c r="F361" s="223" t="s">
        <v>542</v>
      </c>
      <c r="G361" s="221"/>
      <c r="H361" s="224">
        <v>79.79</v>
      </c>
      <c r="I361" s="225"/>
      <c r="J361" s="221"/>
      <c r="K361" s="221"/>
      <c r="L361" s="226"/>
      <c r="M361" s="227"/>
      <c r="N361" s="228"/>
      <c r="O361" s="228"/>
      <c r="P361" s="228"/>
      <c r="Q361" s="228"/>
      <c r="R361" s="228"/>
      <c r="S361" s="228"/>
      <c r="T361" s="229"/>
      <c r="AT361" s="230" t="s">
        <v>232</v>
      </c>
      <c r="AU361" s="230" t="s">
        <v>85</v>
      </c>
      <c r="AV361" s="14" t="s">
        <v>85</v>
      </c>
      <c r="AW361" s="14" t="s">
        <v>4</v>
      </c>
      <c r="AX361" s="14" t="s">
        <v>83</v>
      </c>
      <c r="AY361" s="230" t="s">
        <v>118</v>
      </c>
    </row>
    <row r="362" spans="1:65" s="2" customFormat="1" ht="24">
      <c r="A362" s="35"/>
      <c r="B362" s="36"/>
      <c r="C362" s="187" t="s">
        <v>543</v>
      </c>
      <c r="D362" s="187" t="s">
        <v>121</v>
      </c>
      <c r="E362" s="188" t="s">
        <v>544</v>
      </c>
      <c r="F362" s="189" t="s">
        <v>545</v>
      </c>
      <c r="G362" s="190" t="s">
        <v>213</v>
      </c>
      <c r="H362" s="191">
        <v>78.59</v>
      </c>
      <c r="I362" s="192"/>
      <c r="J362" s="193">
        <f>ROUND(I362*H362,2)</f>
        <v>0</v>
      </c>
      <c r="K362" s="189" t="s">
        <v>200</v>
      </c>
      <c r="L362" s="40"/>
      <c r="M362" s="194" t="s">
        <v>1</v>
      </c>
      <c r="N362" s="195" t="s">
        <v>41</v>
      </c>
      <c r="O362" s="72"/>
      <c r="P362" s="196">
        <f>O362*H362</f>
        <v>0</v>
      </c>
      <c r="Q362" s="196">
        <v>0</v>
      </c>
      <c r="R362" s="196">
        <f>Q362*H362</f>
        <v>0</v>
      </c>
      <c r="S362" s="196">
        <v>0</v>
      </c>
      <c r="T362" s="197">
        <f>S362*H362</f>
        <v>0</v>
      </c>
      <c r="U362" s="35"/>
      <c r="V362" s="35"/>
      <c r="W362" s="35"/>
      <c r="X362" s="35"/>
      <c r="Y362" s="35"/>
      <c r="Z362" s="35"/>
      <c r="AA362" s="35"/>
      <c r="AB362" s="35"/>
      <c r="AC362" s="35"/>
      <c r="AD362" s="35"/>
      <c r="AE362" s="35"/>
      <c r="AR362" s="198" t="s">
        <v>136</v>
      </c>
      <c r="AT362" s="198" t="s">
        <v>121</v>
      </c>
      <c r="AU362" s="198" t="s">
        <v>85</v>
      </c>
      <c r="AY362" s="18" t="s">
        <v>118</v>
      </c>
      <c r="BE362" s="199">
        <f>IF(N362="základní",J362,0)</f>
        <v>0</v>
      </c>
      <c r="BF362" s="199">
        <f>IF(N362="snížená",J362,0)</f>
        <v>0</v>
      </c>
      <c r="BG362" s="199">
        <f>IF(N362="zákl. přenesená",J362,0)</f>
        <v>0</v>
      </c>
      <c r="BH362" s="199">
        <f>IF(N362="sníž. přenesená",J362,0)</f>
        <v>0</v>
      </c>
      <c r="BI362" s="199">
        <f>IF(N362="nulová",J362,0)</f>
        <v>0</v>
      </c>
      <c r="BJ362" s="18" t="s">
        <v>83</v>
      </c>
      <c r="BK362" s="199">
        <f>ROUND(I362*H362,2)</f>
        <v>0</v>
      </c>
      <c r="BL362" s="18" t="s">
        <v>136</v>
      </c>
      <c r="BM362" s="198" t="s">
        <v>546</v>
      </c>
    </row>
    <row r="363" spans="1:47" s="2" customFormat="1" ht="19.5">
      <c r="A363" s="35"/>
      <c r="B363" s="36"/>
      <c r="C363" s="37"/>
      <c r="D363" s="200" t="s">
        <v>128</v>
      </c>
      <c r="E363" s="37"/>
      <c r="F363" s="201" t="s">
        <v>547</v>
      </c>
      <c r="G363" s="37"/>
      <c r="H363" s="37"/>
      <c r="I363" s="202"/>
      <c r="J363" s="37"/>
      <c r="K363" s="37"/>
      <c r="L363" s="40"/>
      <c r="M363" s="203"/>
      <c r="N363" s="204"/>
      <c r="O363" s="72"/>
      <c r="P363" s="72"/>
      <c r="Q363" s="72"/>
      <c r="R363" s="72"/>
      <c r="S363" s="72"/>
      <c r="T363" s="73"/>
      <c r="U363" s="35"/>
      <c r="V363" s="35"/>
      <c r="W363" s="35"/>
      <c r="X363" s="35"/>
      <c r="Y363" s="35"/>
      <c r="Z363" s="35"/>
      <c r="AA363" s="35"/>
      <c r="AB363" s="35"/>
      <c r="AC363" s="35"/>
      <c r="AD363" s="35"/>
      <c r="AE363" s="35"/>
      <c r="AT363" s="18" t="s">
        <v>128</v>
      </c>
      <c r="AU363" s="18" t="s">
        <v>85</v>
      </c>
    </row>
    <row r="364" spans="1:47" s="2" customFormat="1" ht="58.5">
      <c r="A364" s="35"/>
      <c r="B364" s="36"/>
      <c r="C364" s="37"/>
      <c r="D364" s="200" t="s">
        <v>203</v>
      </c>
      <c r="E364" s="37"/>
      <c r="F364" s="205" t="s">
        <v>548</v>
      </c>
      <c r="G364" s="37"/>
      <c r="H364" s="37"/>
      <c r="I364" s="202"/>
      <c r="J364" s="37"/>
      <c r="K364" s="37"/>
      <c r="L364" s="40"/>
      <c r="M364" s="203"/>
      <c r="N364" s="204"/>
      <c r="O364" s="72"/>
      <c r="P364" s="72"/>
      <c r="Q364" s="72"/>
      <c r="R364" s="72"/>
      <c r="S364" s="72"/>
      <c r="T364" s="73"/>
      <c r="U364" s="35"/>
      <c r="V364" s="35"/>
      <c r="W364" s="35"/>
      <c r="X364" s="35"/>
      <c r="Y364" s="35"/>
      <c r="Z364" s="35"/>
      <c r="AA364" s="35"/>
      <c r="AB364" s="35"/>
      <c r="AC364" s="35"/>
      <c r="AD364" s="35"/>
      <c r="AE364" s="35"/>
      <c r="AT364" s="18" t="s">
        <v>203</v>
      </c>
      <c r="AU364" s="18" t="s">
        <v>85</v>
      </c>
    </row>
    <row r="365" spans="1:65" s="2" customFormat="1" ht="19.9" customHeight="1">
      <c r="A365" s="35"/>
      <c r="B365" s="36"/>
      <c r="C365" s="253" t="s">
        <v>549</v>
      </c>
      <c r="D365" s="253" t="s">
        <v>270</v>
      </c>
      <c r="E365" s="254" t="s">
        <v>550</v>
      </c>
      <c r="F365" s="255" t="s">
        <v>551</v>
      </c>
      <c r="G365" s="256" t="s">
        <v>213</v>
      </c>
      <c r="H365" s="257">
        <v>79.769</v>
      </c>
      <c r="I365" s="258"/>
      <c r="J365" s="259">
        <f>ROUND(I365*H365,2)</f>
        <v>0</v>
      </c>
      <c r="K365" s="255" t="s">
        <v>200</v>
      </c>
      <c r="L365" s="260"/>
      <c r="M365" s="261" t="s">
        <v>1</v>
      </c>
      <c r="N365" s="262" t="s">
        <v>41</v>
      </c>
      <c r="O365" s="72"/>
      <c r="P365" s="196">
        <f>O365*H365</f>
        <v>0</v>
      </c>
      <c r="Q365" s="196">
        <v>0.00214</v>
      </c>
      <c r="R365" s="196">
        <f>Q365*H365</f>
        <v>0.17070566</v>
      </c>
      <c r="S365" s="196">
        <v>0</v>
      </c>
      <c r="T365" s="197">
        <f>S365*H365</f>
        <v>0</v>
      </c>
      <c r="U365" s="35"/>
      <c r="V365" s="35"/>
      <c r="W365" s="35"/>
      <c r="X365" s="35"/>
      <c r="Y365" s="35"/>
      <c r="Z365" s="35"/>
      <c r="AA365" s="35"/>
      <c r="AB365" s="35"/>
      <c r="AC365" s="35"/>
      <c r="AD365" s="35"/>
      <c r="AE365" s="35"/>
      <c r="AR365" s="198" t="s">
        <v>154</v>
      </c>
      <c r="AT365" s="198" t="s">
        <v>270</v>
      </c>
      <c r="AU365" s="198" t="s">
        <v>85</v>
      </c>
      <c r="AY365" s="18" t="s">
        <v>118</v>
      </c>
      <c r="BE365" s="199">
        <f>IF(N365="základní",J365,0)</f>
        <v>0</v>
      </c>
      <c r="BF365" s="199">
        <f>IF(N365="snížená",J365,0)</f>
        <v>0</v>
      </c>
      <c r="BG365" s="199">
        <f>IF(N365="zákl. přenesená",J365,0)</f>
        <v>0</v>
      </c>
      <c r="BH365" s="199">
        <f>IF(N365="sníž. přenesená",J365,0)</f>
        <v>0</v>
      </c>
      <c r="BI365" s="199">
        <f>IF(N365="nulová",J365,0)</f>
        <v>0</v>
      </c>
      <c r="BJ365" s="18" t="s">
        <v>83</v>
      </c>
      <c r="BK365" s="199">
        <f>ROUND(I365*H365,2)</f>
        <v>0</v>
      </c>
      <c r="BL365" s="18" t="s">
        <v>136</v>
      </c>
      <c r="BM365" s="198" t="s">
        <v>552</v>
      </c>
    </row>
    <row r="366" spans="1:47" s="2" customFormat="1" ht="11.25">
      <c r="A366" s="35"/>
      <c r="B366" s="36"/>
      <c r="C366" s="37"/>
      <c r="D366" s="200" t="s">
        <v>128</v>
      </c>
      <c r="E366" s="37"/>
      <c r="F366" s="201" t="s">
        <v>551</v>
      </c>
      <c r="G366" s="37"/>
      <c r="H366" s="37"/>
      <c r="I366" s="202"/>
      <c r="J366" s="37"/>
      <c r="K366" s="37"/>
      <c r="L366" s="40"/>
      <c r="M366" s="203"/>
      <c r="N366" s="204"/>
      <c r="O366" s="72"/>
      <c r="P366" s="72"/>
      <c r="Q366" s="72"/>
      <c r="R366" s="72"/>
      <c r="S366" s="72"/>
      <c r="T366" s="73"/>
      <c r="U366" s="35"/>
      <c r="V366" s="35"/>
      <c r="W366" s="35"/>
      <c r="X366" s="35"/>
      <c r="Y366" s="35"/>
      <c r="Z366" s="35"/>
      <c r="AA366" s="35"/>
      <c r="AB366" s="35"/>
      <c r="AC366" s="35"/>
      <c r="AD366" s="35"/>
      <c r="AE366" s="35"/>
      <c r="AT366" s="18" t="s">
        <v>128</v>
      </c>
      <c r="AU366" s="18" t="s">
        <v>85</v>
      </c>
    </row>
    <row r="367" spans="2:51" s="14" customFormat="1" ht="11.25">
      <c r="B367" s="220"/>
      <c r="C367" s="221"/>
      <c r="D367" s="200" t="s">
        <v>232</v>
      </c>
      <c r="E367" s="221"/>
      <c r="F367" s="223" t="s">
        <v>553</v>
      </c>
      <c r="G367" s="221"/>
      <c r="H367" s="224">
        <v>79.769</v>
      </c>
      <c r="I367" s="225"/>
      <c r="J367" s="221"/>
      <c r="K367" s="221"/>
      <c r="L367" s="226"/>
      <c r="M367" s="227"/>
      <c r="N367" s="228"/>
      <c r="O367" s="228"/>
      <c r="P367" s="228"/>
      <c r="Q367" s="228"/>
      <c r="R367" s="228"/>
      <c r="S367" s="228"/>
      <c r="T367" s="229"/>
      <c r="AT367" s="230" t="s">
        <v>232</v>
      </c>
      <c r="AU367" s="230" t="s">
        <v>85</v>
      </c>
      <c r="AV367" s="14" t="s">
        <v>85</v>
      </c>
      <c r="AW367" s="14" t="s">
        <v>4</v>
      </c>
      <c r="AX367" s="14" t="s">
        <v>83</v>
      </c>
      <c r="AY367" s="230" t="s">
        <v>118</v>
      </c>
    </row>
    <row r="368" spans="1:65" s="2" customFormat="1" ht="14.45" customHeight="1">
      <c r="A368" s="35"/>
      <c r="B368" s="36"/>
      <c r="C368" s="253" t="s">
        <v>554</v>
      </c>
      <c r="D368" s="253" t="s">
        <v>270</v>
      </c>
      <c r="E368" s="254" t="s">
        <v>555</v>
      </c>
      <c r="F368" s="255" t="s">
        <v>556</v>
      </c>
      <c r="G368" s="256" t="s">
        <v>409</v>
      </c>
      <c r="H368" s="257">
        <v>1</v>
      </c>
      <c r="I368" s="258"/>
      <c r="J368" s="259">
        <f>ROUND(I368*H368,2)</f>
        <v>0</v>
      </c>
      <c r="K368" s="255" t="s">
        <v>200</v>
      </c>
      <c r="L368" s="260"/>
      <c r="M368" s="261" t="s">
        <v>1</v>
      </c>
      <c r="N368" s="262" t="s">
        <v>41</v>
      </c>
      <c r="O368" s="72"/>
      <c r="P368" s="196">
        <f>O368*H368</f>
        <v>0</v>
      </c>
      <c r="Q368" s="196">
        <v>0.00058</v>
      </c>
      <c r="R368" s="196">
        <f>Q368*H368</f>
        <v>0.00058</v>
      </c>
      <c r="S368" s="196">
        <v>0</v>
      </c>
      <c r="T368" s="197">
        <f>S368*H368</f>
        <v>0</v>
      </c>
      <c r="U368" s="35"/>
      <c r="V368" s="35"/>
      <c r="W368" s="35"/>
      <c r="X368" s="35"/>
      <c r="Y368" s="35"/>
      <c r="Z368" s="35"/>
      <c r="AA368" s="35"/>
      <c r="AB368" s="35"/>
      <c r="AC368" s="35"/>
      <c r="AD368" s="35"/>
      <c r="AE368" s="35"/>
      <c r="AR368" s="198" t="s">
        <v>154</v>
      </c>
      <c r="AT368" s="198" t="s">
        <v>270</v>
      </c>
      <c r="AU368" s="198" t="s">
        <v>85</v>
      </c>
      <c r="AY368" s="18" t="s">
        <v>118</v>
      </c>
      <c r="BE368" s="199">
        <f>IF(N368="základní",J368,0)</f>
        <v>0</v>
      </c>
      <c r="BF368" s="199">
        <f>IF(N368="snížená",J368,0)</f>
        <v>0</v>
      </c>
      <c r="BG368" s="199">
        <f>IF(N368="zákl. přenesená",J368,0)</f>
        <v>0</v>
      </c>
      <c r="BH368" s="199">
        <f>IF(N368="sníž. přenesená",J368,0)</f>
        <v>0</v>
      </c>
      <c r="BI368" s="199">
        <f>IF(N368="nulová",J368,0)</f>
        <v>0</v>
      </c>
      <c r="BJ368" s="18" t="s">
        <v>83</v>
      </c>
      <c r="BK368" s="199">
        <f>ROUND(I368*H368,2)</f>
        <v>0</v>
      </c>
      <c r="BL368" s="18" t="s">
        <v>136</v>
      </c>
      <c r="BM368" s="198" t="s">
        <v>557</v>
      </c>
    </row>
    <row r="369" spans="1:47" s="2" customFormat="1" ht="11.25">
      <c r="A369" s="35"/>
      <c r="B369" s="36"/>
      <c r="C369" s="37"/>
      <c r="D369" s="200" t="s">
        <v>128</v>
      </c>
      <c r="E369" s="37"/>
      <c r="F369" s="201" t="s">
        <v>556</v>
      </c>
      <c r="G369" s="37"/>
      <c r="H369" s="37"/>
      <c r="I369" s="202"/>
      <c r="J369" s="37"/>
      <c r="K369" s="37"/>
      <c r="L369" s="40"/>
      <c r="M369" s="203"/>
      <c r="N369" s="204"/>
      <c r="O369" s="72"/>
      <c r="P369" s="72"/>
      <c r="Q369" s="72"/>
      <c r="R369" s="72"/>
      <c r="S369" s="72"/>
      <c r="T369" s="73"/>
      <c r="U369" s="35"/>
      <c r="V369" s="35"/>
      <c r="W369" s="35"/>
      <c r="X369" s="35"/>
      <c r="Y369" s="35"/>
      <c r="Z369" s="35"/>
      <c r="AA369" s="35"/>
      <c r="AB369" s="35"/>
      <c r="AC369" s="35"/>
      <c r="AD369" s="35"/>
      <c r="AE369" s="35"/>
      <c r="AT369" s="18" t="s">
        <v>128</v>
      </c>
      <c r="AU369" s="18" t="s">
        <v>85</v>
      </c>
    </row>
    <row r="370" spans="1:65" s="2" customFormat="1" ht="14.45" customHeight="1">
      <c r="A370" s="35"/>
      <c r="B370" s="36"/>
      <c r="C370" s="253" t="s">
        <v>558</v>
      </c>
      <c r="D370" s="253" t="s">
        <v>270</v>
      </c>
      <c r="E370" s="254" t="s">
        <v>559</v>
      </c>
      <c r="F370" s="255" t="s">
        <v>560</v>
      </c>
      <c r="G370" s="256" t="s">
        <v>409</v>
      </c>
      <c r="H370" s="257">
        <v>5</v>
      </c>
      <c r="I370" s="258"/>
      <c r="J370" s="259">
        <f>ROUND(I370*H370,2)</f>
        <v>0</v>
      </c>
      <c r="K370" s="255" t="s">
        <v>200</v>
      </c>
      <c r="L370" s="260"/>
      <c r="M370" s="261" t="s">
        <v>1</v>
      </c>
      <c r="N370" s="262" t="s">
        <v>41</v>
      </c>
      <c r="O370" s="72"/>
      <c r="P370" s="196">
        <f>O370*H370</f>
        <v>0</v>
      </c>
      <c r="Q370" s="196">
        <v>0.0007</v>
      </c>
      <c r="R370" s="196">
        <f>Q370*H370</f>
        <v>0.0035</v>
      </c>
      <c r="S370" s="196">
        <v>0</v>
      </c>
      <c r="T370" s="197">
        <f>S370*H370</f>
        <v>0</v>
      </c>
      <c r="U370" s="35"/>
      <c r="V370" s="35"/>
      <c r="W370" s="35"/>
      <c r="X370" s="35"/>
      <c r="Y370" s="35"/>
      <c r="Z370" s="35"/>
      <c r="AA370" s="35"/>
      <c r="AB370" s="35"/>
      <c r="AC370" s="35"/>
      <c r="AD370" s="35"/>
      <c r="AE370" s="35"/>
      <c r="AR370" s="198" t="s">
        <v>154</v>
      </c>
      <c r="AT370" s="198" t="s">
        <v>270</v>
      </c>
      <c r="AU370" s="198" t="s">
        <v>85</v>
      </c>
      <c r="AY370" s="18" t="s">
        <v>118</v>
      </c>
      <c r="BE370" s="199">
        <f>IF(N370="základní",J370,0)</f>
        <v>0</v>
      </c>
      <c r="BF370" s="199">
        <f>IF(N370="snížená",J370,0)</f>
        <v>0</v>
      </c>
      <c r="BG370" s="199">
        <f>IF(N370="zákl. přenesená",J370,0)</f>
        <v>0</v>
      </c>
      <c r="BH370" s="199">
        <f>IF(N370="sníž. přenesená",J370,0)</f>
        <v>0</v>
      </c>
      <c r="BI370" s="199">
        <f>IF(N370="nulová",J370,0)</f>
        <v>0</v>
      </c>
      <c r="BJ370" s="18" t="s">
        <v>83</v>
      </c>
      <c r="BK370" s="199">
        <f>ROUND(I370*H370,2)</f>
        <v>0</v>
      </c>
      <c r="BL370" s="18" t="s">
        <v>136</v>
      </c>
      <c r="BM370" s="198" t="s">
        <v>561</v>
      </c>
    </row>
    <row r="371" spans="1:47" s="2" customFormat="1" ht="11.25">
      <c r="A371" s="35"/>
      <c r="B371" s="36"/>
      <c r="C371" s="37"/>
      <c r="D371" s="200" t="s">
        <v>128</v>
      </c>
      <c r="E371" s="37"/>
      <c r="F371" s="201" t="s">
        <v>560</v>
      </c>
      <c r="G371" s="37"/>
      <c r="H371" s="37"/>
      <c r="I371" s="202"/>
      <c r="J371" s="37"/>
      <c r="K371" s="37"/>
      <c r="L371" s="40"/>
      <c r="M371" s="203"/>
      <c r="N371" s="204"/>
      <c r="O371" s="72"/>
      <c r="P371" s="72"/>
      <c r="Q371" s="72"/>
      <c r="R371" s="72"/>
      <c r="S371" s="72"/>
      <c r="T371" s="73"/>
      <c r="U371" s="35"/>
      <c r="V371" s="35"/>
      <c r="W371" s="35"/>
      <c r="X371" s="35"/>
      <c r="Y371" s="35"/>
      <c r="Z371" s="35"/>
      <c r="AA371" s="35"/>
      <c r="AB371" s="35"/>
      <c r="AC371" s="35"/>
      <c r="AD371" s="35"/>
      <c r="AE371" s="35"/>
      <c r="AT371" s="18" t="s">
        <v>128</v>
      </c>
      <c r="AU371" s="18" t="s">
        <v>85</v>
      </c>
    </row>
    <row r="372" spans="1:65" s="2" customFormat="1" ht="14.45" customHeight="1">
      <c r="A372" s="35"/>
      <c r="B372" s="36"/>
      <c r="C372" s="253" t="s">
        <v>562</v>
      </c>
      <c r="D372" s="253" t="s">
        <v>270</v>
      </c>
      <c r="E372" s="254" t="s">
        <v>563</v>
      </c>
      <c r="F372" s="255" t="s">
        <v>564</v>
      </c>
      <c r="G372" s="256" t="s">
        <v>409</v>
      </c>
      <c r="H372" s="257">
        <v>1</v>
      </c>
      <c r="I372" s="258"/>
      <c r="J372" s="259">
        <f>ROUND(I372*H372,2)</f>
        <v>0</v>
      </c>
      <c r="K372" s="255" t="s">
        <v>200</v>
      </c>
      <c r="L372" s="260"/>
      <c r="M372" s="261" t="s">
        <v>1</v>
      </c>
      <c r="N372" s="262" t="s">
        <v>41</v>
      </c>
      <c r="O372" s="72"/>
      <c r="P372" s="196">
        <f>O372*H372</f>
        <v>0</v>
      </c>
      <c r="Q372" s="196">
        <v>0.00103</v>
      </c>
      <c r="R372" s="196">
        <f>Q372*H372</f>
        <v>0.00103</v>
      </c>
      <c r="S372" s="196">
        <v>0</v>
      </c>
      <c r="T372" s="197">
        <f>S372*H372</f>
        <v>0</v>
      </c>
      <c r="U372" s="35"/>
      <c r="V372" s="35"/>
      <c r="W372" s="35"/>
      <c r="X372" s="35"/>
      <c r="Y372" s="35"/>
      <c r="Z372" s="35"/>
      <c r="AA372" s="35"/>
      <c r="AB372" s="35"/>
      <c r="AC372" s="35"/>
      <c r="AD372" s="35"/>
      <c r="AE372" s="35"/>
      <c r="AR372" s="198" t="s">
        <v>154</v>
      </c>
      <c r="AT372" s="198" t="s">
        <v>270</v>
      </c>
      <c r="AU372" s="198" t="s">
        <v>85</v>
      </c>
      <c r="AY372" s="18" t="s">
        <v>118</v>
      </c>
      <c r="BE372" s="199">
        <f>IF(N372="základní",J372,0)</f>
        <v>0</v>
      </c>
      <c r="BF372" s="199">
        <f>IF(N372="snížená",J372,0)</f>
        <v>0</v>
      </c>
      <c r="BG372" s="199">
        <f>IF(N372="zákl. přenesená",J372,0)</f>
        <v>0</v>
      </c>
      <c r="BH372" s="199">
        <f>IF(N372="sníž. přenesená",J372,0)</f>
        <v>0</v>
      </c>
      <c r="BI372" s="199">
        <f>IF(N372="nulová",J372,0)</f>
        <v>0</v>
      </c>
      <c r="BJ372" s="18" t="s">
        <v>83</v>
      </c>
      <c r="BK372" s="199">
        <f>ROUND(I372*H372,2)</f>
        <v>0</v>
      </c>
      <c r="BL372" s="18" t="s">
        <v>136</v>
      </c>
      <c r="BM372" s="198" t="s">
        <v>565</v>
      </c>
    </row>
    <row r="373" spans="1:47" s="2" customFormat="1" ht="11.25">
      <c r="A373" s="35"/>
      <c r="B373" s="36"/>
      <c r="C373" s="37"/>
      <c r="D373" s="200" t="s">
        <v>128</v>
      </c>
      <c r="E373" s="37"/>
      <c r="F373" s="201" t="s">
        <v>564</v>
      </c>
      <c r="G373" s="37"/>
      <c r="H373" s="37"/>
      <c r="I373" s="202"/>
      <c r="J373" s="37"/>
      <c r="K373" s="37"/>
      <c r="L373" s="40"/>
      <c r="M373" s="203"/>
      <c r="N373" s="204"/>
      <c r="O373" s="72"/>
      <c r="P373" s="72"/>
      <c r="Q373" s="72"/>
      <c r="R373" s="72"/>
      <c r="S373" s="72"/>
      <c r="T373" s="73"/>
      <c r="U373" s="35"/>
      <c r="V373" s="35"/>
      <c r="W373" s="35"/>
      <c r="X373" s="35"/>
      <c r="Y373" s="35"/>
      <c r="Z373" s="35"/>
      <c r="AA373" s="35"/>
      <c r="AB373" s="35"/>
      <c r="AC373" s="35"/>
      <c r="AD373" s="35"/>
      <c r="AE373" s="35"/>
      <c r="AT373" s="18" t="s">
        <v>128</v>
      </c>
      <c r="AU373" s="18" t="s">
        <v>85</v>
      </c>
    </row>
    <row r="374" spans="1:65" s="2" customFormat="1" ht="19.9" customHeight="1">
      <c r="A374" s="35"/>
      <c r="B374" s="36"/>
      <c r="C374" s="253" t="s">
        <v>566</v>
      </c>
      <c r="D374" s="253" t="s">
        <v>270</v>
      </c>
      <c r="E374" s="254" t="s">
        <v>567</v>
      </c>
      <c r="F374" s="255" t="s">
        <v>568</v>
      </c>
      <c r="G374" s="256" t="s">
        <v>409</v>
      </c>
      <c r="H374" s="257">
        <v>1</v>
      </c>
      <c r="I374" s="258"/>
      <c r="J374" s="259">
        <f>ROUND(I374*H374,2)</f>
        <v>0</v>
      </c>
      <c r="K374" s="255" t="s">
        <v>1</v>
      </c>
      <c r="L374" s="260"/>
      <c r="M374" s="261" t="s">
        <v>1</v>
      </c>
      <c r="N374" s="262" t="s">
        <v>41</v>
      </c>
      <c r="O374" s="72"/>
      <c r="P374" s="196">
        <f>O374*H374</f>
        <v>0</v>
      </c>
      <c r="Q374" s="196">
        <v>0.00027</v>
      </c>
      <c r="R374" s="196">
        <f>Q374*H374</f>
        <v>0.00027</v>
      </c>
      <c r="S374" s="196">
        <v>0</v>
      </c>
      <c r="T374" s="197">
        <f>S374*H374</f>
        <v>0</v>
      </c>
      <c r="U374" s="35"/>
      <c r="V374" s="35"/>
      <c r="W374" s="35"/>
      <c r="X374" s="35"/>
      <c r="Y374" s="35"/>
      <c r="Z374" s="35"/>
      <c r="AA374" s="35"/>
      <c r="AB374" s="35"/>
      <c r="AC374" s="35"/>
      <c r="AD374" s="35"/>
      <c r="AE374" s="35"/>
      <c r="AR374" s="198" t="s">
        <v>154</v>
      </c>
      <c r="AT374" s="198" t="s">
        <v>270</v>
      </c>
      <c r="AU374" s="198" t="s">
        <v>85</v>
      </c>
      <c r="AY374" s="18" t="s">
        <v>118</v>
      </c>
      <c r="BE374" s="199">
        <f>IF(N374="základní",J374,0)</f>
        <v>0</v>
      </c>
      <c r="BF374" s="199">
        <f>IF(N374="snížená",J374,0)</f>
        <v>0</v>
      </c>
      <c r="BG374" s="199">
        <f>IF(N374="zákl. přenesená",J374,0)</f>
        <v>0</v>
      </c>
      <c r="BH374" s="199">
        <f>IF(N374="sníž. přenesená",J374,0)</f>
        <v>0</v>
      </c>
      <c r="BI374" s="199">
        <f>IF(N374="nulová",J374,0)</f>
        <v>0</v>
      </c>
      <c r="BJ374" s="18" t="s">
        <v>83</v>
      </c>
      <c r="BK374" s="199">
        <f>ROUND(I374*H374,2)</f>
        <v>0</v>
      </c>
      <c r="BL374" s="18" t="s">
        <v>136</v>
      </c>
      <c r="BM374" s="198" t="s">
        <v>569</v>
      </c>
    </row>
    <row r="375" spans="1:47" s="2" customFormat="1" ht="11.25">
      <c r="A375" s="35"/>
      <c r="B375" s="36"/>
      <c r="C375" s="37"/>
      <c r="D375" s="200" t="s">
        <v>128</v>
      </c>
      <c r="E375" s="37"/>
      <c r="F375" s="201" t="s">
        <v>568</v>
      </c>
      <c r="G375" s="37"/>
      <c r="H375" s="37"/>
      <c r="I375" s="202"/>
      <c r="J375" s="37"/>
      <c r="K375" s="37"/>
      <c r="L375" s="40"/>
      <c r="M375" s="203"/>
      <c r="N375" s="204"/>
      <c r="O375" s="72"/>
      <c r="P375" s="72"/>
      <c r="Q375" s="72"/>
      <c r="R375" s="72"/>
      <c r="S375" s="72"/>
      <c r="T375" s="73"/>
      <c r="U375" s="35"/>
      <c r="V375" s="35"/>
      <c r="W375" s="35"/>
      <c r="X375" s="35"/>
      <c r="Y375" s="35"/>
      <c r="Z375" s="35"/>
      <c r="AA375" s="35"/>
      <c r="AB375" s="35"/>
      <c r="AC375" s="35"/>
      <c r="AD375" s="35"/>
      <c r="AE375" s="35"/>
      <c r="AT375" s="18" t="s">
        <v>128</v>
      </c>
      <c r="AU375" s="18" t="s">
        <v>85</v>
      </c>
    </row>
    <row r="376" spans="1:65" s="2" customFormat="1" ht="24">
      <c r="A376" s="35"/>
      <c r="B376" s="36"/>
      <c r="C376" s="187" t="s">
        <v>570</v>
      </c>
      <c r="D376" s="187" t="s">
        <v>121</v>
      </c>
      <c r="E376" s="188" t="s">
        <v>571</v>
      </c>
      <c r="F376" s="189" t="s">
        <v>572</v>
      </c>
      <c r="G376" s="190" t="s">
        <v>409</v>
      </c>
      <c r="H376" s="191">
        <v>2</v>
      </c>
      <c r="I376" s="192"/>
      <c r="J376" s="193">
        <f>ROUND(I376*H376,2)</f>
        <v>0</v>
      </c>
      <c r="K376" s="189" t="s">
        <v>200</v>
      </c>
      <c r="L376" s="40"/>
      <c r="M376" s="194" t="s">
        <v>1</v>
      </c>
      <c r="N376" s="195" t="s">
        <v>41</v>
      </c>
      <c r="O376" s="72"/>
      <c r="P376" s="196">
        <f>O376*H376</f>
        <v>0</v>
      </c>
      <c r="Q376" s="196">
        <v>0.00072</v>
      </c>
      <c r="R376" s="196">
        <f>Q376*H376</f>
        <v>0.00144</v>
      </c>
      <c r="S376" s="196">
        <v>0</v>
      </c>
      <c r="T376" s="197">
        <f>S376*H376</f>
        <v>0</v>
      </c>
      <c r="U376" s="35"/>
      <c r="V376" s="35"/>
      <c r="W376" s="35"/>
      <c r="X376" s="35"/>
      <c r="Y376" s="35"/>
      <c r="Z376" s="35"/>
      <c r="AA376" s="35"/>
      <c r="AB376" s="35"/>
      <c r="AC376" s="35"/>
      <c r="AD376" s="35"/>
      <c r="AE376" s="35"/>
      <c r="AR376" s="198" t="s">
        <v>136</v>
      </c>
      <c r="AT376" s="198" t="s">
        <v>121</v>
      </c>
      <c r="AU376" s="198" t="s">
        <v>85</v>
      </c>
      <c r="AY376" s="18" t="s">
        <v>118</v>
      </c>
      <c r="BE376" s="199">
        <f>IF(N376="základní",J376,0)</f>
        <v>0</v>
      </c>
      <c r="BF376" s="199">
        <f>IF(N376="snížená",J376,0)</f>
        <v>0</v>
      </c>
      <c r="BG376" s="199">
        <f>IF(N376="zákl. přenesená",J376,0)</f>
        <v>0</v>
      </c>
      <c r="BH376" s="199">
        <f>IF(N376="sníž. přenesená",J376,0)</f>
        <v>0</v>
      </c>
      <c r="BI376" s="199">
        <f>IF(N376="nulová",J376,0)</f>
        <v>0</v>
      </c>
      <c r="BJ376" s="18" t="s">
        <v>83</v>
      </c>
      <c r="BK376" s="199">
        <f>ROUND(I376*H376,2)</f>
        <v>0</v>
      </c>
      <c r="BL376" s="18" t="s">
        <v>136</v>
      </c>
      <c r="BM376" s="198" t="s">
        <v>573</v>
      </c>
    </row>
    <row r="377" spans="1:47" s="2" customFormat="1" ht="19.5">
      <c r="A377" s="35"/>
      <c r="B377" s="36"/>
      <c r="C377" s="37"/>
      <c r="D377" s="200" t="s">
        <v>128</v>
      </c>
      <c r="E377" s="37"/>
      <c r="F377" s="201" t="s">
        <v>574</v>
      </c>
      <c r="G377" s="37"/>
      <c r="H377" s="37"/>
      <c r="I377" s="202"/>
      <c r="J377" s="37"/>
      <c r="K377" s="37"/>
      <c r="L377" s="40"/>
      <c r="M377" s="203"/>
      <c r="N377" s="204"/>
      <c r="O377" s="72"/>
      <c r="P377" s="72"/>
      <c r="Q377" s="72"/>
      <c r="R377" s="72"/>
      <c r="S377" s="72"/>
      <c r="T377" s="73"/>
      <c r="U377" s="35"/>
      <c r="V377" s="35"/>
      <c r="W377" s="35"/>
      <c r="X377" s="35"/>
      <c r="Y377" s="35"/>
      <c r="Z377" s="35"/>
      <c r="AA377" s="35"/>
      <c r="AB377" s="35"/>
      <c r="AC377" s="35"/>
      <c r="AD377" s="35"/>
      <c r="AE377" s="35"/>
      <c r="AT377" s="18" t="s">
        <v>128</v>
      </c>
      <c r="AU377" s="18" t="s">
        <v>85</v>
      </c>
    </row>
    <row r="378" spans="1:47" s="2" customFormat="1" ht="243.75">
      <c r="A378" s="35"/>
      <c r="B378" s="36"/>
      <c r="C378" s="37"/>
      <c r="D378" s="200" t="s">
        <v>203</v>
      </c>
      <c r="E378" s="37"/>
      <c r="F378" s="205" t="s">
        <v>575</v>
      </c>
      <c r="G378" s="37"/>
      <c r="H378" s="37"/>
      <c r="I378" s="202"/>
      <c r="J378" s="37"/>
      <c r="K378" s="37"/>
      <c r="L378" s="40"/>
      <c r="M378" s="203"/>
      <c r="N378" s="204"/>
      <c r="O378" s="72"/>
      <c r="P378" s="72"/>
      <c r="Q378" s="72"/>
      <c r="R378" s="72"/>
      <c r="S378" s="72"/>
      <c r="T378" s="73"/>
      <c r="U378" s="35"/>
      <c r="V378" s="35"/>
      <c r="W378" s="35"/>
      <c r="X378" s="35"/>
      <c r="Y378" s="35"/>
      <c r="Z378" s="35"/>
      <c r="AA378" s="35"/>
      <c r="AB378" s="35"/>
      <c r="AC378" s="35"/>
      <c r="AD378" s="35"/>
      <c r="AE378" s="35"/>
      <c r="AT378" s="18" t="s">
        <v>203</v>
      </c>
      <c r="AU378" s="18" t="s">
        <v>85</v>
      </c>
    </row>
    <row r="379" spans="1:65" s="2" customFormat="1" ht="19.9" customHeight="1">
      <c r="A379" s="35"/>
      <c r="B379" s="36"/>
      <c r="C379" s="187" t="s">
        <v>576</v>
      </c>
      <c r="D379" s="187" t="s">
        <v>121</v>
      </c>
      <c r="E379" s="188" t="s">
        <v>577</v>
      </c>
      <c r="F379" s="189" t="s">
        <v>578</v>
      </c>
      <c r="G379" s="190" t="s">
        <v>409</v>
      </c>
      <c r="H379" s="191">
        <v>4</v>
      </c>
      <c r="I379" s="192"/>
      <c r="J379" s="193">
        <f>ROUND(I379*H379,2)</f>
        <v>0</v>
      </c>
      <c r="K379" s="189" t="s">
        <v>200</v>
      </c>
      <c r="L379" s="40"/>
      <c r="M379" s="194" t="s">
        <v>1</v>
      </c>
      <c r="N379" s="195" t="s">
        <v>41</v>
      </c>
      <c r="O379" s="72"/>
      <c r="P379" s="196">
        <f>O379*H379</f>
        <v>0</v>
      </c>
      <c r="Q379" s="196">
        <v>0</v>
      </c>
      <c r="R379" s="196">
        <f>Q379*H379</f>
        <v>0</v>
      </c>
      <c r="S379" s="196">
        <v>0</v>
      </c>
      <c r="T379" s="197">
        <f>S379*H379</f>
        <v>0</v>
      </c>
      <c r="U379" s="35"/>
      <c r="V379" s="35"/>
      <c r="W379" s="35"/>
      <c r="X379" s="35"/>
      <c r="Y379" s="35"/>
      <c r="Z379" s="35"/>
      <c r="AA379" s="35"/>
      <c r="AB379" s="35"/>
      <c r="AC379" s="35"/>
      <c r="AD379" s="35"/>
      <c r="AE379" s="35"/>
      <c r="AR379" s="198" t="s">
        <v>136</v>
      </c>
      <c r="AT379" s="198" t="s">
        <v>121</v>
      </c>
      <c r="AU379" s="198" t="s">
        <v>85</v>
      </c>
      <c r="AY379" s="18" t="s">
        <v>118</v>
      </c>
      <c r="BE379" s="199">
        <f>IF(N379="základní",J379,0)</f>
        <v>0</v>
      </c>
      <c r="BF379" s="199">
        <f>IF(N379="snížená",J379,0)</f>
        <v>0</v>
      </c>
      <c r="BG379" s="199">
        <f>IF(N379="zákl. přenesená",J379,0)</f>
        <v>0</v>
      </c>
      <c r="BH379" s="199">
        <f>IF(N379="sníž. přenesená",J379,0)</f>
        <v>0</v>
      </c>
      <c r="BI379" s="199">
        <f>IF(N379="nulová",J379,0)</f>
        <v>0</v>
      </c>
      <c r="BJ379" s="18" t="s">
        <v>83</v>
      </c>
      <c r="BK379" s="199">
        <f>ROUND(I379*H379,2)</f>
        <v>0</v>
      </c>
      <c r="BL379" s="18" t="s">
        <v>136</v>
      </c>
      <c r="BM379" s="198" t="s">
        <v>579</v>
      </c>
    </row>
    <row r="380" spans="1:47" s="2" customFormat="1" ht="19.5">
      <c r="A380" s="35"/>
      <c r="B380" s="36"/>
      <c r="C380" s="37"/>
      <c r="D380" s="200" t="s">
        <v>128</v>
      </c>
      <c r="E380" s="37"/>
      <c r="F380" s="201" t="s">
        <v>580</v>
      </c>
      <c r="G380" s="37"/>
      <c r="H380" s="37"/>
      <c r="I380" s="202"/>
      <c r="J380" s="37"/>
      <c r="K380" s="37"/>
      <c r="L380" s="40"/>
      <c r="M380" s="203"/>
      <c r="N380" s="204"/>
      <c r="O380" s="72"/>
      <c r="P380" s="72"/>
      <c r="Q380" s="72"/>
      <c r="R380" s="72"/>
      <c r="S380" s="72"/>
      <c r="T380" s="73"/>
      <c r="U380" s="35"/>
      <c r="V380" s="35"/>
      <c r="W380" s="35"/>
      <c r="X380" s="35"/>
      <c r="Y380" s="35"/>
      <c r="Z380" s="35"/>
      <c r="AA380" s="35"/>
      <c r="AB380" s="35"/>
      <c r="AC380" s="35"/>
      <c r="AD380" s="35"/>
      <c r="AE380" s="35"/>
      <c r="AT380" s="18" t="s">
        <v>128</v>
      </c>
      <c r="AU380" s="18" t="s">
        <v>85</v>
      </c>
    </row>
    <row r="381" spans="1:47" s="2" customFormat="1" ht="243.75">
      <c r="A381" s="35"/>
      <c r="B381" s="36"/>
      <c r="C381" s="37"/>
      <c r="D381" s="200" t="s">
        <v>203</v>
      </c>
      <c r="E381" s="37"/>
      <c r="F381" s="205" t="s">
        <v>575</v>
      </c>
      <c r="G381" s="37"/>
      <c r="H381" s="37"/>
      <c r="I381" s="202"/>
      <c r="J381" s="37"/>
      <c r="K381" s="37"/>
      <c r="L381" s="40"/>
      <c r="M381" s="203"/>
      <c r="N381" s="204"/>
      <c r="O381" s="72"/>
      <c r="P381" s="72"/>
      <c r="Q381" s="72"/>
      <c r="R381" s="72"/>
      <c r="S381" s="72"/>
      <c r="T381" s="73"/>
      <c r="U381" s="35"/>
      <c r="V381" s="35"/>
      <c r="W381" s="35"/>
      <c r="X381" s="35"/>
      <c r="Y381" s="35"/>
      <c r="Z381" s="35"/>
      <c r="AA381" s="35"/>
      <c r="AB381" s="35"/>
      <c r="AC381" s="35"/>
      <c r="AD381" s="35"/>
      <c r="AE381" s="35"/>
      <c r="AT381" s="18" t="s">
        <v>203</v>
      </c>
      <c r="AU381" s="18" t="s">
        <v>85</v>
      </c>
    </row>
    <row r="382" spans="1:65" s="2" customFormat="1" ht="24">
      <c r="A382" s="35"/>
      <c r="B382" s="36"/>
      <c r="C382" s="253" t="s">
        <v>478</v>
      </c>
      <c r="D382" s="253" t="s">
        <v>270</v>
      </c>
      <c r="E382" s="254" t="s">
        <v>581</v>
      </c>
      <c r="F382" s="255" t="s">
        <v>582</v>
      </c>
      <c r="G382" s="256" t="s">
        <v>409</v>
      </c>
      <c r="H382" s="257">
        <v>2</v>
      </c>
      <c r="I382" s="258"/>
      <c r="J382" s="259">
        <f>ROUND(I382*H382,2)</f>
        <v>0</v>
      </c>
      <c r="K382" s="255" t="s">
        <v>200</v>
      </c>
      <c r="L382" s="260"/>
      <c r="M382" s="261" t="s">
        <v>1</v>
      </c>
      <c r="N382" s="262" t="s">
        <v>41</v>
      </c>
      <c r="O382" s="72"/>
      <c r="P382" s="196">
        <f>O382*H382</f>
        <v>0</v>
      </c>
      <c r="Q382" s="196">
        <v>0.012</v>
      </c>
      <c r="R382" s="196">
        <f>Q382*H382</f>
        <v>0.024</v>
      </c>
      <c r="S382" s="196">
        <v>0</v>
      </c>
      <c r="T382" s="197">
        <f>S382*H382</f>
        <v>0</v>
      </c>
      <c r="U382" s="35"/>
      <c r="V382" s="35"/>
      <c r="W382" s="35"/>
      <c r="X382" s="35"/>
      <c r="Y382" s="35"/>
      <c r="Z382" s="35"/>
      <c r="AA382" s="35"/>
      <c r="AB382" s="35"/>
      <c r="AC382" s="35"/>
      <c r="AD382" s="35"/>
      <c r="AE382" s="35"/>
      <c r="AR382" s="198" t="s">
        <v>154</v>
      </c>
      <c r="AT382" s="198" t="s">
        <v>270</v>
      </c>
      <c r="AU382" s="198" t="s">
        <v>85</v>
      </c>
      <c r="AY382" s="18" t="s">
        <v>118</v>
      </c>
      <c r="BE382" s="199">
        <f>IF(N382="základní",J382,0)</f>
        <v>0</v>
      </c>
      <c r="BF382" s="199">
        <f>IF(N382="snížená",J382,0)</f>
        <v>0</v>
      </c>
      <c r="BG382" s="199">
        <f>IF(N382="zákl. přenesená",J382,0)</f>
        <v>0</v>
      </c>
      <c r="BH382" s="199">
        <f>IF(N382="sníž. přenesená",J382,0)</f>
        <v>0</v>
      </c>
      <c r="BI382" s="199">
        <f>IF(N382="nulová",J382,0)</f>
        <v>0</v>
      </c>
      <c r="BJ382" s="18" t="s">
        <v>83</v>
      </c>
      <c r="BK382" s="199">
        <f>ROUND(I382*H382,2)</f>
        <v>0</v>
      </c>
      <c r="BL382" s="18" t="s">
        <v>136</v>
      </c>
      <c r="BM382" s="198" t="s">
        <v>583</v>
      </c>
    </row>
    <row r="383" spans="1:47" s="2" customFormat="1" ht="19.5">
      <c r="A383" s="35"/>
      <c r="B383" s="36"/>
      <c r="C383" s="37"/>
      <c r="D383" s="200" t="s">
        <v>128</v>
      </c>
      <c r="E383" s="37"/>
      <c r="F383" s="201" t="s">
        <v>582</v>
      </c>
      <c r="G383" s="37"/>
      <c r="H383" s="37"/>
      <c r="I383" s="202"/>
      <c r="J383" s="37"/>
      <c r="K383" s="37"/>
      <c r="L383" s="40"/>
      <c r="M383" s="203"/>
      <c r="N383" s="204"/>
      <c r="O383" s="72"/>
      <c r="P383" s="72"/>
      <c r="Q383" s="72"/>
      <c r="R383" s="72"/>
      <c r="S383" s="72"/>
      <c r="T383" s="73"/>
      <c r="U383" s="35"/>
      <c r="V383" s="35"/>
      <c r="W383" s="35"/>
      <c r="X383" s="35"/>
      <c r="Y383" s="35"/>
      <c r="Z383" s="35"/>
      <c r="AA383" s="35"/>
      <c r="AB383" s="35"/>
      <c r="AC383" s="35"/>
      <c r="AD383" s="35"/>
      <c r="AE383" s="35"/>
      <c r="AT383" s="18" t="s">
        <v>128</v>
      </c>
      <c r="AU383" s="18" t="s">
        <v>85</v>
      </c>
    </row>
    <row r="384" spans="1:65" s="2" customFormat="1" ht="14.45" customHeight="1">
      <c r="A384" s="35"/>
      <c r="B384" s="36"/>
      <c r="C384" s="253" t="s">
        <v>584</v>
      </c>
      <c r="D384" s="253" t="s">
        <v>270</v>
      </c>
      <c r="E384" s="254" t="s">
        <v>585</v>
      </c>
      <c r="F384" s="255" t="s">
        <v>586</v>
      </c>
      <c r="G384" s="256" t="s">
        <v>409</v>
      </c>
      <c r="H384" s="257">
        <v>2</v>
      </c>
      <c r="I384" s="258"/>
      <c r="J384" s="259">
        <f>ROUND(I384*H384,2)</f>
        <v>0</v>
      </c>
      <c r="K384" s="255" t="s">
        <v>200</v>
      </c>
      <c r="L384" s="260"/>
      <c r="M384" s="261" t="s">
        <v>1</v>
      </c>
      <c r="N384" s="262" t="s">
        <v>41</v>
      </c>
      <c r="O384" s="72"/>
      <c r="P384" s="196">
        <f>O384*H384</f>
        <v>0</v>
      </c>
      <c r="Q384" s="196">
        <v>0.0015</v>
      </c>
      <c r="R384" s="196">
        <f>Q384*H384</f>
        <v>0.003</v>
      </c>
      <c r="S384" s="196">
        <v>0</v>
      </c>
      <c r="T384" s="197">
        <f>S384*H384</f>
        <v>0</v>
      </c>
      <c r="U384" s="35"/>
      <c r="V384" s="35"/>
      <c r="W384" s="35"/>
      <c r="X384" s="35"/>
      <c r="Y384" s="35"/>
      <c r="Z384" s="35"/>
      <c r="AA384" s="35"/>
      <c r="AB384" s="35"/>
      <c r="AC384" s="35"/>
      <c r="AD384" s="35"/>
      <c r="AE384" s="35"/>
      <c r="AR384" s="198" t="s">
        <v>154</v>
      </c>
      <c r="AT384" s="198" t="s">
        <v>270</v>
      </c>
      <c r="AU384" s="198" t="s">
        <v>85</v>
      </c>
      <c r="AY384" s="18" t="s">
        <v>118</v>
      </c>
      <c r="BE384" s="199">
        <f>IF(N384="základní",J384,0)</f>
        <v>0</v>
      </c>
      <c r="BF384" s="199">
        <f>IF(N384="snížená",J384,0)</f>
        <v>0</v>
      </c>
      <c r="BG384" s="199">
        <f>IF(N384="zákl. přenesená",J384,0)</f>
        <v>0</v>
      </c>
      <c r="BH384" s="199">
        <f>IF(N384="sníž. přenesená",J384,0)</f>
        <v>0</v>
      </c>
      <c r="BI384" s="199">
        <f>IF(N384="nulová",J384,0)</f>
        <v>0</v>
      </c>
      <c r="BJ384" s="18" t="s">
        <v>83</v>
      </c>
      <c r="BK384" s="199">
        <f>ROUND(I384*H384,2)</f>
        <v>0</v>
      </c>
      <c r="BL384" s="18" t="s">
        <v>136</v>
      </c>
      <c r="BM384" s="198" t="s">
        <v>587</v>
      </c>
    </row>
    <row r="385" spans="1:47" s="2" customFormat="1" ht="11.25">
      <c r="A385" s="35"/>
      <c r="B385" s="36"/>
      <c r="C385" s="37"/>
      <c r="D385" s="200" t="s">
        <v>128</v>
      </c>
      <c r="E385" s="37"/>
      <c r="F385" s="201" t="s">
        <v>586</v>
      </c>
      <c r="G385" s="37"/>
      <c r="H385" s="37"/>
      <c r="I385" s="202"/>
      <c r="J385" s="37"/>
      <c r="K385" s="37"/>
      <c r="L385" s="40"/>
      <c r="M385" s="203"/>
      <c r="N385" s="204"/>
      <c r="O385" s="72"/>
      <c r="P385" s="72"/>
      <c r="Q385" s="72"/>
      <c r="R385" s="72"/>
      <c r="S385" s="72"/>
      <c r="T385" s="73"/>
      <c r="U385" s="35"/>
      <c r="V385" s="35"/>
      <c r="W385" s="35"/>
      <c r="X385" s="35"/>
      <c r="Y385" s="35"/>
      <c r="Z385" s="35"/>
      <c r="AA385" s="35"/>
      <c r="AB385" s="35"/>
      <c r="AC385" s="35"/>
      <c r="AD385" s="35"/>
      <c r="AE385" s="35"/>
      <c r="AT385" s="18" t="s">
        <v>128</v>
      </c>
      <c r="AU385" s="18" t="s">
        <v>85</v>
      </c>
    </row>
    <row r="386" spans="1:65" s="2" customFormat="1" ht="24">
      <c r="A386" s="35"/>
      <c r="B386" s="36"/>
      <c r="C386" s="187" t="s">
        <v>588</v>
      </c>
      <c r="D386" s="187" t="s">
        <v>121</v>
      </c>
      <c r="E386" s="188" t="s">
        <v>589</v>
      </c>
      <c r="F386" s="189" t="s">
        <v>590</v>
      </c>
      <c r="G386" s="190" t="s">
        <v>409</v>
      </c>
      <c r="H386" s="191">
        <v>1</v>
      </c>
      <c r="I386" s="192"/>
      <c r="J386" s="193">
        <f>ROUND(I386*H386,2)</f>
        <v>0</v>
      </c>
      <c r="K386" s="189" t="s">
        <v>200</v>
      </c>
      <c r="L386" s="40"/>
      <c r="M386" s="194" t="s">
        <v>1</v>
      </c>
      <c r="N386" s="195" t="s">
        <v>41</v>
      </c>
      <c r="O386" s="72"/>
      <c r="P386" s="196">
        <f>O386*H386</f>
        <v>0</v>
      </c>
      <c r="Q386" s="196">
        <v>0.00038</v>
      </c>
      <c r="R386" s="196">
        <f>Q386*H386</f>
        <v>0.00038</v>
      </c>
      <c r="S386" s="196">
        <v>0</v>
      </c>
      <c r="T386" s="197">
        <f>S386*H386</f>
        <v>0</v>
      </c>
      <c r="U386" s="35"/>
      <c r="V386" s="35"/>
      <c r="W386" s="35"/>
      <c r="X386" s="35"/>
      <c r="Y386" s="35"/>
      <c r="Z386" s="35"/>
      <c r="AA386" s="35"/>
      <c r="AB386" s="35"/>
      <c r="AC386" s="35"/>
      <c r="AD386" s="35"/>
      <c r="AE386" s="35"/>
      <c r="AR386" s="198" t="s">
        <v>136</v>
      </c>
      <c r="AT386" s="198" t="s">
        <v>121</v>
      </c>
      <c r="AU386" s="198" t="s">
        <v>85</v>
      </c>
      <c r="AY386" s="18" t="s">
        <v>118</v>
      </c>
      <c r="BE386" s="199">
        <f>IF(N386="základní",J386,0)</f>
        <v>0</v>
      </c>
      <c r="BF386" s="199">
        <f>IF(N386="snížená",J386,0)</f>
        <v>0</v>
      </c>
      <c r="BG386" s="199">
        <f>IF(N386="zákl. přenesená",J386,0)</f>
        <v>0</v>
      </c>
      <c r="BH386" s="199">
        <f>IF(N386="sníž. přenesená",J386,0)</f>
        <v>0</v>
      </c>
      <c r="BI386" s="199">
        <f>IF(N386="nulová",J386,0)</f>
        <v>0</v>
      </c>
      <c r="BJ386" s="18" t="s">
        <v>83</v>
      </c>
      <c r="BK386" s="199">
        <f>ROUND(I386*H386,2)</f>
        <v>0</v>
      </c>
      <c r="BL386" s="18" t="s">
        <v>136</v>
      </c>
      <c r="BM386" s="198" t="s">
        <v>591</v>
      </c>
    </row>
    <row r="387" spans="1:47" s="2" customFormat="1" ht="29.25">
      <c r="A387" s="35"/>
      <c r="B387" s="36"/>
      <c r="C387" s="37"/>
      <c r="D387" s="200" t="s">
        <v>128</v>
      </c>
      <c r="E387" s="37"/>
      <c r="F387" s="201" t="s">
        <v>592</v>
      </c>
      <c r="G387" s="37"/>
      <c r="H387" s="37"/>
      <c r="I387" s="202"/>
      <c r="J387" s="37"/>
      <c r="K387" s="37"/>
      <c r="L387" s="40"/>
      <c r="M387" s="203"/>
      <c r="N387" s="204"/>
      <c r="O387" s="72"/>
      <c r="P387" s="72"/>
      <c r="Q387" s="72"/>
      <c r="R387" s="72"/>
      <c r="S387" s="72"/>
      <c r="T387" s="73"/>
      <c r="U387" s="35"/>
      <c r="V387" s="35"/>
      <c r="W387" s="35"/>
      <c r="X387" s="35"/>
      <c r="Y387" s="35"/>
      <c r="Z387" s="35"/>
      <c r="AA387" s="35"/>
      <c r="AB387" s="35"/>
      <c r="AC387" s="35"/>
      <c r="AD387" s="35"/>
      <c r="AE387" s="35"/>
      <c r="AT387" s="18" t="s">
        <v>128</v>
      </c>
      <c r="AU387" s="18" t="s">
        <v>85</v>
      </c>
    </row>
    <row r="388" spans="1:47" s="2" customFormat="1" ht="243.75">
      <c r="A388" s="35"/>
      <c r="B388" s="36"/>
      <c r="C388" s="37"/>
      <c r="D388" s="200" t="s">
        <v>203</v>
      </c>
      <c r="E388" s="37"/>
      <c r="F388" s="205" t="s">
        <v>575</v>
      </c>
      <c r="G388" s="37"/>
      <c r="H388" s="37"/>
      <c r="I388" s="202"/>
      <c r="J388" s="37"/>
      <c r="K388" s="37"/>
      <c r="L388" s="40"/>
      <c r="M388" s="203"/>
      <c r="N388" s="204"/>
      <c r="O388" s="72"/>
      <c r="P388" s="72"/>
      <c r="Q388" s="72"/>
      <c r="R388" s="72"/>
      <c r="S388" s="72"/>
      <c r="T388" s="73"/>
      <c r="U388" s="35"/>
      <c r="V388" s="35"/>
      <c r="W388" s="35"/>
      <c r="X388" s="35"/>
      <c r="Y388" s="35"/>
      <c r="Z388" s="35"/>
      <c r="AA388" s="35"/>
      <c r="AB388" s="35"/>
      <c r="AC388" s="35"/>
      <c r="AD388" s="35"/>
      <c r="AE388" s="35"/>
      <c r="AT388" s="18" t="s">
        <v>203</v>
      </c>
      <c r="AU388" s="18" t="s">
        <v>85</v>
      </c>
    </row>
    <row r="389" spans="1:65" s="2" customFormat="1" ht="30" customHeight="1">
      <c r="A389" s="35"/>
      <c r="B389" s="36"/>
      <c r="C389" s="253" t="s">
        <v>593</v>
      </c>
      <c r="D389" s="253" t="s">
        <v>270</v>
      </c>
      <c r="E389" s="254" t="s">
        <v>594</v>
      </c>
      <c r="F389" s="255" t="s">
        <v>595</v>
      </c>
      <c r="G389" s="256" t="s">
        <v>409</v>
      </c>
      <c r="H389" s="257">
        <v>1</v>
      </c>
      <c r="I389" s="258"/>
      <c r="J389" s="259">
        <f>ROUND(I389*H389,2)</f>
        <v>0</v>
      </c>
      <c r="K389" s="255" t="s">
        <v>200</v>
      </c>
      <c r="L389" s="260"/>
      <c r="M389" s="261" t="s">
        <v>1</v>
      </c>
      <c r="N389" s="262" t="s">
        <v>41</v>
      </c>
      <c r="O389" s="72"/>
      <c r="P389" s="196">
        <f>O389*H389</f>
        <v>0</v>
      </c>
      <c r="Q389" s="196">
        <v>0.011</v>
      </c>
      <c r="R389" s="196">
        <f>Q389*H389</f>
        <v>0.011</v>
      </c>
      <c r="S389" s="196">
        <v>0</v>
      </c>
      <c r="T389" s="197">
        <f>S389*H389</f>
        <v>0</v>
      </c>
      <c r="U389" s="35"/>
      <c r="V389" s="35"/>
      <c r="W389" s="35"/>
      <c r="X389" s="35"/>
      <c r="Y389" s="35"/>
      <c r="Z389" s="35"/>
      <c r="AA389" s="35"/>
      <c r="AB389" s="35"/>
      <c r="AC389" s="35"/>
      <c r="AD389" s="35"/>
      <c r="AE389" s="35"/>
      <c r="AR389" s="198" t="s">
        <v>154</v>
      </c>
      <c r="AT389" s="198" t="s">
        <v>270</v>
      </c>
      <c r="AU389" s="198" t="s">
        <v>85</v>
      </c>
      <c r="AY389" s="18" t="s">
        <v>118</v>
      </c>
      <c r="BE389" s="199">
        <f>IF(N389="základní",J389,0)</f>
        <v>0</v>
      </c>
      <c r="BF389" s="199">
        <f>IF(N389="snížená",J389,0)</f>
        <v>0</v>
      </c>
      <c r="BG389" s="199">
        <f>IF(N389="zákl. přenesená",J389,0)</f>
        <v>0</v>
      </c>
      <c r="BH389" s="199">
        <f>IF(N389="sníž. přenesená",J389,0)</f>
        <v>0</v>
      </c>
      <c r="BI389" s="199">
        <f>IF(N389="nulová",J389,0)</f>
        <v>0</v>
      </c>
      <c r="BJ389" s="18" t="s">
        <v>83</v>
      </c>
      <c r="BK389" s="199">
        <f>ROUND(I389*H389,2)</f>
        <v>0</v>
      </c>
      <c r="BL389" s="18" t="s">
        <v>136</v>
      </c>
      <c r="BM389" s="198" t="s">
        <v>596</v>
      </c>
    </row>
    <row r="390" spans="1:47" s="2" customFormat="1" ht="19.5">
      <c r="A390" s="35"/>
      <c r="B390" s="36"/>
      <c r="C390" s="37"/>
      <c r="D390" s="200" t="s">
        <v>128</v>
      </c>
      <c r="E390" s="37"/>
      <c r="F390" s="201" t="s">
        <v>595</v>
      </c>
      <c r="G390" s="37"/>
      <c r="H390" s="37"/>
      <c r="I390" s="202"/>
      <c r="J390" s="37"/>
      <c r="K390" s="37"/>
      <c r="L390" s="40"/>
      <c r="M390" s="203"/>
      <c r="N390" s="204"/>
      <c r="O390" s="72"/>
      <c r="P390" s="72"/>
      <c r="Q390" s="72"/>
      <c r="R390" s="72"/>
      <c r="S390" s="72"/>
      <c r="T390" s="73"/>
      <c r="U390" s="35"/>
      <c r="V390" s="35"/>
      <c r="W390" s="35"/>
      <c r="X390" s="35"/>
      <c r="Y390" s="35"/>
      <c r="Z390" s="35"/>
      <c r="AA390" s="35"/>
      <c r="AB390" s="35"/>
      <c r="AC390" s="35"/>
      <c r="AD390" s="35"/>
      <c r="AE390" s="35"/>
      <c r="AT390" s="18" t="s">
        <v>128</v>
      </c>
      <c r="AU390" s="18" t="s">
        <v>85</v>
      </c>
    </row>
    <row r="391" spans="1:65" s="2" customFormat="1" ht="14.45" customHeight="1">
      <c r="A391" s="35"/>
      <c r="B391" s="36"/>
      <c r="C391" s="253" t="s">
        <v>597</v>
      </c>
      <c r="D391" s="253" t="s">
        <v>270</v>
      </c>
      <c r="E391" s="254" t="s">
        <v>585</v>
      </c>
      <c r="F391" s="255" t="s">
        <v>586</v>
      </c>
      <c r="G391" s="256" t="s">
        <v>409</v>
      </c>
      <c r="H391" s="257">
        <v>1</v>
      </c>
      <c r="I391" s="258"/>
      <c r="J391" s="259">
        <f>ROUND(I391*H391,2)</f>
        <v>0</v>
      </c>
      <c r="K391" s="255" t="s">
        <v>200</v>
      </c>
      <c r="L391" s="260"/>
      <c r="M391" s="261" t="s">
        <v>1</v>
      </c>
      <c r="N391" s="262" t="s">
        <v>41</v>
      </c>
      <c r="O391" s="72"/>
      <c r="P391" s="196">
        <f>O391*H391</f>
        <v>0</v>
      </c>
      <c r="Q391" s="196">
        <v>0.0015</v>
      </c>
      <c r="R391" s="196">
        <f>Q391*H391</f>
        <v>0.0015</v>
      </c>
      <c r="S391" s="196">
        <v>0</v>
      </c>
      <c r="T391" s="197">
        <f>S391*H391</f>
        <v>0</v>
      </c>
      <c r="U391" s="35"/>
      <c r="V391" s="35"/>
      <c r="W391" s="35"/>
      <c r="X391" s="35"/>
      <c r="Y391" s="35"/>
      <c r="Z391" s="35"/>
      <c r="AA391" s="35"/>
      <c r="AB391" s="35"/>
      <c r="AC391" s="35"/>
      <c r="AD391" s="35"/>
      <c r="AE391" s="35"/>
      <c r="AR391" s="198" t="s">
        <v>154</v>
      </c>
      <c r="AT391" s="198" t="s">
        <v>270</v>
      </c>
      <c r="AU391" s="198" t="s">
        <v>85</v>
      </c>
      <c r="AY391" s="18" t="s">
        <v>118</v>
      </c>
      <c r="BE391" s="199">
        <f>IF(N391="základní",J391,0)</f>
        <v>0</v>
      </c>
      <c r="BF391" s="199">
        <f>IF(N391="snížená",J391,0)</f>
        <v>0</v>
      </c>
      <c r="BG391" s="199">
        <f>IF(N391="zákl. přenesená",J391,0)</f>
        <v>0</v>
      </c>
      <c r="BH391" s="199">
        <f>IF(N391="sníž. přenesená",J391,0)</f>
        <v>0</v>
      </c>
      <c r="BI391" s="199">
        <f>IF(N391="nulová",J391,0)</f>
        <v>0</v>
      </c>
      <c r="BJ391" s="18" t="s">
        <v>83</v>
      </c>
      <c r="BK391" s="199">
        <f>ROUND(I391*H391,2)</f>
        <v>0</v>
      </c>
      <c r="BL391" s="18" t="s">
        <v>136</v>
      </c>
      <c r="BM391" s="198" t="s">
        <v>598</v>
      </c>
    </row>
    <row r="392" spans="1:47" s="2" customFormat="1" ht="11.25">
      <c r="A392" s="35"/>
      <c r="B392" s="36"/>
      <c r="C392" s="37"/>
      <c r="D392" s="200" t="s">
        <v>128</v>
      </c>
      <c r="E392" s="37"/>
      <c r="F392" s="201" t="s">
        <v>586</v>
      </c>
      <c r="G392" s="37"/>
      <c r="H392" s="37"/>
      <c r="I392" s="202"/>
      <c r="J392" s="37"/>
      <c r="K392" s="37"/>
      <c r="L392" s="40"/>
      <c r="M392" s="203"/>
      <c r="N392" s="204"/>
      <c r="O392" s="72"/>
      <c r="P392" s="72"/>
      <c r="Q392" s="72"/>
      <c r="R392" s="72"/>
      <c r="S392" s="72"/>
      <c r="T392" s="73"/>
      <c r="U392" s="35"/>
      <c r="V392" s="35"/>
      <c r="W392" s="35"/>
      <c r="X392" s="35"/>
      <c r="Y392" s="35"/>
      <c r="Z392" s="35"/>
      <c r="AA392" s="35"/>
      <c r="AB392" s="35"/>
      <c r="AC392" s="35"/>
      <c r="AD392" s="35"/>
      <c r="AE392" s="35"/>
      <c r="AT392" s="18" t="s">
        <v>128</v>
      </c>
      <c r="AU392" s="18" t="s">
        <v>85</v>
      </c>
    </row>
    <row r="393" spans="1:65" s="2" customFormat="1" ht="24">
      <c r="A393" s="35"/>
      <c r="B393" s="36"/>
      <c r="C393" s="187" t="s">
        <v>599</v>
      </c>
      <c r="D393" s="187" t="s">
        <v>121</v>
      </c>
      <c r="E393" s="188" t="s">
        <v>600</v>
      </c>
      <c r="F393" s="189" t="s">
        <v>601</v>
      </c>
      <c r="G393" s="190" t="s">
        <v>409</v>
      </c>
      <c r="H393" s="191">
        <v>2</v>
      </c>
      <c r="I393" s="192"/>
      <c r="J393" s="193">
        <f>ROUND(I393*H393,2)</f>
        <v>0</v>
      </c>
      <c r="K393" s="189" t="s">
        <v>200</v>
      </c>
      <c r="L393" s="40"/>
      <c r="M393" s="194" t="s">
        <v>1</v>
      </c>
      <c r="N393" s="195" t="s">
        <v>41</v>
      </c>
      <c r="O393" s="72"/>
      <c r="P393" s="196">
        <f>O393*H393</f>
        <v>0</v>
      </c>
      <c r="Q393" s="196">
        <v>0.00162</v>
      </c>
      <c r="R393" s="196">
        <f>Q393*H393</f>
        <v>0.00324</v>
      </c>
      <c r="S393" s="196">
        <v>0</v>
      </c>
      <c r="T393" s="197">
        <f>S393*H393</f>
        <v>0</v>
      </c>
      <c r="U393" s="35"/>
      <c r="V393" s="35"/>
      <c r="W393" s="35"/>
      <c r="X393" s="35"/>
      <c r="Y393" s="35"/>
      <c r="Z393" s="35"/>
      <c r="AA393" s="35"/>
      <c r="AB393" s="35"/>
      <c r="AC393" s="35"/>
      <c r="AD393" s="35"/>
      <c r="AE393" s="35"/>
      <c r="AR393" s="198" t="s">
        <v>136</v>
      </c>
      <c r="AT393" s="198" t="s">
        <v>121</v>
      </c>
      <c r="AU393" s="198" t="s">
        <v>85</v>
      </c>
      <c r="AY393" s="18" t="s">
        <v>118</v>
      </c>
      <c r="BE393" s="199">
        <f>IF(N393="základní",J393,0)</f>
        <v>0</v>
      </c>
      <c r="BF393" s="199">
        <f>IF(N393="snížená",J393,0)</f>
        <v>0</v>
      </c>
      <c r="BG393" s="199">
        <f>IF(N393="zákl. přenesená",J393,0)</f>
        <v>0</v>
      </c>
      <c r="BH393" s="199">
        <f>IF(N393="sníž. přenesená",J393,0)</f>
        <v>0</v>
      </c>
      <c r="BI393" s="199">
        <f>IF(N393="nulová",J393,0)</f>
        <v>0</v>
      </c>
      <c r="BJ393" s="18" t="s">
        <v>83</v>
      </c>
      <c r="BK393" s="199">
        <f>ROUND(I393*H393,2)</f>
        <v>0</v>
      </c>
      <c r="BL393" s="18" t="s">
        <v>136</v>
      </c>
      <c r="BM393" s="198" t="s">
        <v>602</v>
      </c>
    </row>
    <row r="394" spans="1:47" s="2" customFormat="1" ht="19.5">
      <c r="A394" s="35"/>
      <c r="B394" s="36"/>
      <c r="C394" s="37"/>
      <c r="D394" s="200" t="s">
        <v>128</v>
      </c>
      <c r="E394" s="37"/>
      <c r="F394" s="201" t="s">
        <v>603</v>
      </c>
      <c r="G394" s="37"/>
      <c r="H394" s="37"/>
      <c r="I394" s="202"/>
      <c r="J394" s="37"/>
      <c r="K394" s="37"/>
      <c r="L394" s="40"/>
      <c r="M394" s="203"/>
      <c r="N394" s="204"/>
      <c r="O394" s="72"/>
      <c r="P394" s="72"/>
      <c r="Q394" s="72"/>
      <c r="R394" s="72"/>
      <c r="S394" s="72"/>
      <c r="T394" s="73"/>
      <c r="U394" s="35"/>
      <c r="V394" s="35"/>
      <c r="W394" s="35"/>
      <c r="X394" s="35"/>
      <c r="Y394" s="35"/>
      <c r="Z394" s="35"/>
      <c r="AA394" s="35"/>
      <c r="AB394" s="35"/>
      <c r="AC394" s="35"/>
      <c r="AD394" s="35"/>
      <c r="AE394" s="35"/>
      <c r="AT394" s="18" t="s">
        <v>128</v>
      </c>
      <c r="AU394" s="18" t="s">
        <v>85</v>
      </c>
    </row>
    <row r="395" spans="1:47" s="2" customFormat="1" ht="243.75">
      <c r="A395" s="35"/>
      <c r="B395" s="36"/>
      <c r="C395" s="37"/>
      <c r="D395" s="200" t="s">
        <v>203</v>
      </c>
      <c r="E395" s="37"/>
      <c r="F395" s="205" t="s">
        <v>575</v>
      </c>
      <c r="G395" s="37"/>
      <c r="H395" s="37"/>
      <c r="I395" s="202"/>
      <c r="J395" s="37"/>
      <c r="K395" s="37"/>
      <c r="L395" s="40"/>
      <c r="M395" s="203"/>
      <c r="N395" s="204"/>
      <c r="O395" s="72"/>
      <c r="P395" s="72"/>
      <c r="Q395" s="72"/>
      <c r="R395" s="72"/>
      <c r="S395" s="72"/>
      <c r="T395" s="73"/>
      <c r="U395" s="35"/>
      <c r="V395" s="35"/>
      <c r="W395" s="35"/>
      <c r="X395" s="35"/>
      <c r="Y395" s="35"/>
      <c r="Z395" s="35"/>
      <c r="AA395" s="35"/>
      <c r="AB395" s="35"/>
      <c r="AC395" s="35"/>
      <c r="AD395" s="35"/>
      <c r="AE395" s="35"/>
      <c r="AT395" s="18" t="s">
        <v>203</v>
      </c>
      <c r="AU395" s="18" t="s">
        <v>85</v>
      </c>
    </row>
    <row r="396" spans="1:65" s="2" customFormat="1" ht="24">
      <c r="A396" s="35"/>
      <c r="B396" s="36"/>
      <c r="C396" s="253" t="s">
        <v>604</v>
      </c>
      <c r="D396" s="253" t="s">
        <v>270</v>
      </c>
      <c r="E396" s="254" t="s">
        <v>605</v>
      </c>
      <c r="F396" s="255" t="s">
        <v>606</v>
      </c>
      <c r="G396" s="256" t="s">
        <v>409</v>
      </c>
      <c r="H396" s="257">
        <v>2</v>
      </c>
      <c r="I396" s="258"/>
      <c r="J396" s="259">
        <f>ROUND(I396*H396,2)</f>
        <v>0</v>
      </c>
      <c r="K396" s="255" t="s">
        <v>200</v>
      </c>
      <c r="L396" s="260"/>
      <c r="M396" s="261" t="s">
        <v>1</v>
      </c>
      <c r="N396" s="262" t="s">
        <v>41</v>
      </c>
      <c r="O396" s="72"/>
      <c r="P396" s="196">
        <f>O396*H396</f>
        <v>0</v>
      </c>
      <c r="Q396" s="196">
        <v>0.018</v>
      </c>
      <c r="R396" s="196">
        <f>Q396*H396</f>
        <v>0.036</v>
      </c>
      <c r="S396" s="196">
        <v>0</v>
      </c>
      <c r="T396" s="197">
        <f>S396*H396</f>
        <v>0</v>
      </c>
      <c r="U396" s="35"/>
      <c r="V396" s="35"/>
      <c r="W396" s="35"/>
      <c r="X396" s="35"/>
      <c r="Y396" s="35"/>
      <c r="Z396" s="35"/>
      <c r="AA396" s="35"/>
      <c r="AB396" s="35"/>
      <c r="AC396" s="35"/>
      <c r="AD396" s="35"/>
      <c r="AE396" s="35"/>
      <c r="AR396" s="198" t="s">
        <v>154</v>
      </c>
      <c r="AT396" s="198" t="s">
        <v>270</v>
      </c>
      <c r="AU396" s="198" t="s">
        <v>85</v>
      </c>
      <c r="AY396" s="18" t="s">
        <v>118</v>
      </c>
      <c r="BE396" s="199">
        <f>IF(N396="základní",J396,0)</f>
        <v>0</v>
      </c>
      <c r="BF396" s="199">
        <f>IF(N396="snížená",J396,0)</f>
        <v>0</v>
      </c>
      <c r="BG396" s="199">
        <f>IF(N396="zákl. přenesená",J396,0)</f>
        <v>0</v>
      </c>
      <c r="BH396" s="199">
        <f>IF(N396="sníž. přenesená",J396,0)</f>
        <v>0</v>
      </c>
      <c r="BI396" s="199">
        <f>IF(N396="nulová",J396,0)</f>
        <v>0</v>
      </c>
      <c r="BJ396" s="18" t="s">
        <v>83</v>
      </c>
      <c r="BK396" s="199">
        <f>ROUND(I396*H396,2)</f>
        <v>0</v>
      </c>
      <c r="BL396" s="18" t="s">
        <v>136</v>
      </c>
      <c r="BM396" s="198" t="s">
        <v>607</v>
      </c>
    </row>
    <row r="397" spans="1:47" s="2" customFormat="1" ht="19.5">
      <c r="A397" s="35"/>
      <c r="B397" s="36"/>
      <c r="C397" s="37"/>
      <c r="D397" s="200" t="s">
        <v>128</v>
      </c>
      <c r="E397" s="37"/>
      <c r="F397" s="201" t="s">
        <v>606</v>
      </c>
      <c r="G397" s="37"/>
      <c r="H397" s="37"/>
      <c r="I397" s="202"/>
      <c r="J397" s="37"/>
      <c r="K397" s="37"/>
      <c r="L397" s="40"/>
      <c r="M397" s="203"/>
      <c r="N397" s="204"/>
      <c r="O397" s="72"/>
      <c r="P397" s="72"/>
      <c r="Q397" s="72"/>
      <c r="R397" s="72"/>
      <c r="S397" s="72"/>
      <c r="T397" s="73"/>
      <c r="U397" s="35"/>
      <c r="V397" s="35"/>
      <c r="W397" s="35"/>
      <c r="X397" s="35"/>
      <c r="Y397" s="35"/>
      <c r="Z397" s="35"/>
      <c r="AA397" s="35"/>
      <c r="AB397" s="35"/>
      <c r="AC397" s="35"/>
      <c r="AD397" s="35"/>
      <c r="AE397" s="35"/>
      <c r="AT397" s="18" t="s">
        <v>128</v>
      </c>
      <c r="AU397" s="18" t="s">
        <v>85</v>
      </c>
    </row>
    <row r="398" spans="1:65" s="2" customFormat="1" ht="14.45" customHeight="1">
      <c r="A398" s="35"/>
      <c r="B398" s="36"/>
      <c r="C398" s="253" t="s">
        <v>608</v>
      </c>
      <c r="D398" s="253" t="s">
        <v>270</v>
      </c>
      <c r="E398" s="254" t="s">
        <v>609</v>
      </c>
      <c r="F398" s="255" t="s">
        <v>610</v>
      </c>
      <c r="G398" s="256" t="s">
        <v>409</v>
      </c>
      <c r="H398" s="257">
        <v>2</v>
      </c>
      <c r="I398" s="258"/>
      <c r="J398" s="259">
        <f>ROUND(I398*H398,2)</f>
        <v>0</v>
      </c>
      <c r="K398" s="255" t="s">
        <v>200</v>
      </c>
      <c r="L398" s="260"/>
      <c r="M398" s="261" t="s">
        <v>1</v>
      </c>
      <c r="N398" s="262" t="s">
        <v>41</v>
      </c>
      <c r="O398" s="72"/>
      <c r="P398" s="196">
        <f>O398*H398</f>
        <v>0</v>
      </c>
      <c r="Q398" s="196">
        <v>0.00045</v>
      </c>
      <c r="R398" s="196">
        <f>Q398*H398</f>
        <v>0.0009</v>
      </c>
      <c r="S398" s="196">
        <v>0</v>
      </c>
      <c r="T398" s="197">
        <f>S398*H398</f>
        <v>0</v>
      </c>
      <c r="U398" s="35"/>
      <c r="V398" s="35"/>
      <c r="W398" s="35"/>
      <c r="X398" s="35"/>
      <c r="Y398" s="35"/>
      <c r="Z398" s="35"/>
      <c r="AA398" s="35"/>
      <c r="AB398" s="35"/>
      <c r="AC398" s="35"/>
      <c r="AD398" s="35"/>
      <c r="AE398" s="35"/>
      <c r="AR398" s="198" t="s">
        <v>154</v>
      </c>
      <c r="AT398" s="198" t="s">
        <v>270</v>
      </c>
      <c r="AU398" s="198" t="s">
        <v>85</v>
      </c>
      <c r="AY398" s="18" t="s">
        <v>118</v>
      </c>
      <c r="BE398" s="199">
        <f>IF(N398="základní",J398,0)</f>
        <v>0</v>
      </c>
      <c r="BF398" s="199">
        <f>IF(N398="snížená",J398,0)</f>
        <v>0</v>
      </c>
      <c r="BG398" s="199">
        <f>IF(N398="zákl. přenesená",J398,0)</f>
        <v>0</v>
      </c>
      <c r="BH398" s="199">
        <f>IF(N398="sníž. přenesená",J398,0)</f>
        <v>0</v>
      </c>
      <c r="BI398" s="199">
        <f>IF(N398="nulová",J398,0)</f>
        <v>0</v>
      </c>
      <c r="BJ398" s="18" t="s">
        <v>83</v>
      </c>
      <c r="BK398" s="199">
        <f>ROUND(I398*H398,2)</f>
        <v>0</v>
      </c>
      <c r="BL398" s="18" t="s">
        <v>136</v>
      </c>
      <c r="BM398" s="198" t="s">
        <v>611</v>
      </c>
    </row>
    <row r="399" spans="1:47" s="2" customFormat="1" ht="11.25">
      <c r="A399" s="35"/>
      <c r="B399" s="36"/>
      <c r="C399" s="37"/>
      <c r="D399" s="200" t="s">
        <v>128</v>
      </c>
      <c r="E399" s="37"/>
      <c r="F399" s="201" t="s">
        <v>610</v>
      </c>
      <c r="G399" s="37"/>
      <c r="H399" s="37"/>
      <c r="I399" s="202"/>
      <c r="J399" s="37"/>
      <c r="K399" s="37"/>
      <c r="L399" s="40"/>
      <c r="M399" s="203"/>
      <c r="N399" s="204"/>
      <c r="O399" s="72"/>
      <c r="P399" s="72"/>
      <c r="Q399" s="72"/>
      <c r="R399" s="72"/>
      <c r="S399" s="72"/>
      <c r="T399" s="73"/>
      <c r="U399" s="35"/>
      <c r="V399" s="35"/>
      <c r="W399" s="35"/>
      <c r="X399" s="35"/>
      <c r="Y399" s="35"/>
      <c r="Z399" s="35"/>
      <c r="AA399" s="35"/>
      <c r="AB399" s="35"/>
      <c r="AC399" s="35"/>
      <c r="AD399" s="35"/>
      <c r="AE399" s="35"/>
      <c r="AT399" s="18" t="s">
        <v>128</v>
      </c>
      <c r="AU399" s="18" t="s">
        <v>85</v>
      </c>
    </row>
    <row r="400" spans="1:65" s="2" customFormat="1" ht="14.45" customHeight="1">
      <c r="A400" s="35"/>
      <c r="B400" s="36"/>
      <c r="C400" s="187" t="s">
        <v>612</v>
      </c>
      <c r="D400" s="187" t="s">
        <v>121</v>
      </c>
      <c r="E400" s="188" t="s">
        <v>613</v>
      </c>
      <c r="F400" s="189" t="s">
        <v>614</v>
      </c>
      <c r="G400" s="190" t="s">
        <v>409</v>
      </c>
      <c r="H400" s="191">
        <v>1</v>
      </c>
      <c r="I400" s="192"/>
      <c r="J400" s="193">
        <f>ROUND(I400*H400,2)</f>
        <v>0</v>
      </c>
      <c r="K400" s="189" t="s">
        <v>200</v>
      </c>
      <c r="L400" s="40"/>
      <c r="M400" s="194" t="s">
        <v>1</v>
      </c>
      <c r="N400" s="195" t="s">
        <v>41</v>
      </c>
      <c r="O400" s="72"/>
      <c r="P400" s="196">
        <f>O400*H400</f>
        <v>0</v>
      </c>
      <c r="Q400" s="196">
        <v>0.0008</v>
      </c>
      <c r="R400" s="196">
        <f>Q400*H400</f>
        <v>0.0008</v>
      </c>
      <c r="S400" s="196">
        <v>0</v>
      </c>
      <c r="T400" s="197">
        <f>S400*H400</f>
        <v>0</v>
      </c>
      <c r="U400" s="35"/>
      <c r="V400" s="35"/>
      <c r="W400" s="35"/>
      <c r="X400" s="35"/>
      <c r="Y400" s="35"/>
      <c r="Z400" s="35"/>
      <c r="AA400" s="35"/>
      <c r="AB400" s="35"/>
      <c r="AC400" s="35"/>
      <c r="AD400" s="35"/>
      <c r="AE400" s="35"/>
      <c r="AR400" s="198" t="s">
        <v>136</v>
      </c>
      <c r="AT400" s="198" t="s">
        <v>121</v>
      </c>
      <c r="AU400" s="198" t="s">
        <v>85</v>
      </c>
      <c r="AY400" s="18" t="s">
        <v>118</v>
      </c>
      <c r="BE400" s="199">
        <f>IF(N400="základní",J400,0)</f>
        <v>0</v>
      </c>
      <c r="BF400" s="199">
        <f>IF(N400="snížená",J400,0)</f>
        <v>0</v>
      </c>
      <c r="BG400" s="199">
        <f>IF(N400="zákl. přenesená",J400,0)</f>
        <v>0</v>
      </c>
      <c r="BH400" s="199">
        <f>IF(N400="sníž. přenesená",J400,0)</f>
        <v>0</v>
      </c>
      <c r="BI400" s="199">
        <f>IF(N400="nulová",J400,0)</f>
        <v>0</v>
      </c>
      <c r="BJ400" s="18" t="s">
        <v>83</v>
      </c>
      <c r="BK400" s="199">
        <f>ROUND(I400*H400,2)</f>
        <v>0</v>
      </c>
      <c r="BL400" s="18" t="s">
        <v>136</v>
      </c>
      <c r="BM400" s="198" t="s">
        <v>615</v>
      </c>
    </row>
    <row r="401" spans="1:47" s="2" customFormat="1" ht="11.25">
      <c r="A401" s="35"/>
      <c r="B401" s="36"/>
      <c r="C401" s="37"/>
      <c r="D401" s="200" t="s">
        <v>128</v>
      </c>
      <c r="E401" s="37"/>
      <c r="F401" s="201" t="s">
        <v>616</v>
      </c>
      <c r="G401" s="37"/>
      <c r="H401" s="37"/>
      <c r="I401" s="202"/>
      <c r="J401" s="37"/>
      <c r="K401" s="37"/>
      <c r="L401" s="40"/>
      <c r="M401" s="203"/>
      <c r="N401" s="204"/>
      <c r="O401" s="72"/>
      <c r="P401" s="72"/>
      <c r="Q401" s="72"/>
      <c r="R401" s="72"/>
      <c r="S401" s="72"/>
      <c r="T401" s="73"/>
      <c r="U401" s="35"/>
      <c r="V401" s="35"/>
      <c r="W401" s="35"/>
      <c r="X401" s="35"/>
      <c r="Y401" s="35"/>
      <c r="Z401" s="35"/>
      <c r="AA401" s="35"/>
      <c r="AB401" s="35"/>
      <c r="AC401" s="35"/>
      <c r="AD401" s="35"/>
      <c r="AE401" s="35"/>
      <c r="AT401" s="18" t="s">
        <v>128</v>
      </c>
      <c r="AU401" s="18" t="s">
        <v>85</v>
      </c>
    </row>
    <row r="402" spans="1:47" s="2" customFormat="1" ht="243.75">
      <c r="A402" s="35"/>
      <c r="B402" s="36"/>
      <c r="C402" s="37"/>
      <c r="D402" s="200" t="s">
        <v>203</v>
      </c>
      <c r="E402" s="37"/>
      <c r="F402" s="205" t="s">
        <v>575</v>
      </c>
      <c r="G402" s="37"/>
      <c r="H402" s="37"/>
      <c r="I402" s="202"/>
      <c r="J402" s="37"/>
      <c r="K402" s="37"/>
      <c r="L402" s="40"/>
      <c r="M402" s="203"/>
      <c r="N402" s="204"/>
      <c r="O402" s="72"/>
      <c r="P402" s="72"/>
      <c r="Q402" s="72"/>
      <c r="R402" s="72"/>
      <c r="S402" s="72"/>
      <c r="T402" s="73"/>
      <c r="U402" s="35"/>
      <c r="V402" s="35"/>
      <c r="W402" s="35"/>
      <c r="X402" s="35"/>
      <c r="Y402" s="35"/>
      <c r="Z402" s="35"/>
      <c r="AA402" s="35"/>
      <c r="AB402" s="35"/>
      <c r="AC402" s="35"/>
      <c r="AD402" s="35"/>
      <c r="AE402" s="35"/>
      <c r="AT402" s="18" t="s">
        <v>203</v>
      </c>
      <c r="AU402" s="18" t="s">
        <v>85</v>
      </c>
    </row>
    <row r="403" spans="1:65" s="2" customFormat="1" ht="19.9" customHeight="1">
      <c r="A403" s="35"/>
      <c r="B403" s="36"/>
      <c r="C403" s="187" t="s">
        <v>617</v>
      </c>
      <c r="D403" s="187" t="s">
        <v>121</v>
      </c>
      <c r="E403" s="188" t="s">
        <v>618</v>
      </c>
      <c r="F403" s="189" t="s">
        <v>619</v>
      </c>
      <c r="G403" s="190" t="s">
        <v>409</v>
      </c>
      <c r="H403" s="191">
        <v>1</v>
      </c>
      <c r="I403" s="192"/>
      <c r="J403" s="193">
        <f>ROUND(I403*H403,2)</f>
        <v>0</v>
      </c>
      <c r="K403" s="189" t="s">
        <v>200</v>
      </c>
      <c r="L403" s="40"/>
      <c r="M403" s="194" t="s">
        <v>1</v>
      </c>
      <c r="N403" s="195" t="s">
        <v>41</v>
      </c>
      <c r="O403" s="72"/>
      <c r="P403" s="196">
        <f>O403*H403</f>
        <v>0</v>
      </c>
      <c r="Q403" s="196">
        <v>0</v>
      </c>
      <c r="R403" s="196">
        <f>Q403*H403</f>
        <v>0</v>
      </c>
      <c r="S403" s="196">
        <v>0</v>
      </c>
      <c r="T403" s="197">
        <f>S403*H403</f>
        <v>0</v>
      </c>
      <c r="U403" s="35"/>
      <c r="V403" s="35"/>
      <c r="W403" s="35"/>
      <c r="X403" s="35"/>
      <c r="Y403" s="35"/>
      <c r="Z403" s="35"/>
      <c r="AA403" s="35"/>
      <c r="AB403" s="35"/>
      <c r="AC403" s="35"/>
      <c r="AD403" s="35"/>
      <c r="AE403" s="35"/>
      <c r="AR403" s="198" t="s">
        <v>136</v>
      </c>
      <c r="AT403" s="198" t="s">
        <v>121</v>
      </c>
      <c r="AU403" s="198" t="s">
        <v>85</v>
      </c>
      <c r="AY403" s="18" t="s">
        <v>118</v>
      </c>
      <c r="BE403" s="199">
        <f>IF(N403="základní",J403,0)</f>
        <v>0</v>
      </c>
      <c r="BF403" s="199">
        <f>IF(N403="snížená",J403,0)</f>
        <v>0</v>
      </c>
      <c r="BG403" s="199">
        <f>IF(N403="zákl. přenesená",J403,0)</f>
        <v>0</v>
      </c>
      <c r="BH403" s="199">
        <f>IF(N403="sníž. přenesená",J403,0)</f>
        <v>0</v>
      </c>
      <c r="BI403" s="199">
        <f>IF(N403="nulová",J403,0)</f>
        <v>0</v>
      </c>
      <c r="BJ403" s="18" t="s">
        <v>83</v>
      </c>
      <c r="BK403" s="199">
        <f>ROUND(I403*H403,2)</f>
        <v>0</v>
      </c>
      <c r="BL403" s="18" t="s">
        <v>136</v>
      </c>
      <c r="BM403" s="198" t="s">
        <v>620</v>
      </c>
    </row>
    <row r="404" spans="1:47" s="2" customFormat="1" ht="19.5">
      <c r="A404" s="35"/>
      <c r="B404" s="36"/>
      <c r="C404" s="37"/>
      <c r="D404" s="200" t="s">
        <v>128</v>
      </c>
      <c r="E404" s="37"/>
      <c r="F404" s="201" t="s">
        <v>621</v>
      </c>
      <c r="G404" s="37"/>
      <c r="H404" s="37"/>
      <c r="I404" s="202"/>
      <c r="J404" s="37"/>
      <c r="K404" s="37"/>
      <c r="L404" s="40"/>
      <c r="M404" s="203"/>
      <c r="N404" s="204"/>
      <c r="O404" s="72"/>
      <c r="P404" s="72"/>
      <c r="Q404" s="72"/>
      <c r="R404" s="72"/>
      <c r="S404" s="72"/>
      <c r="T404" s="73"/>
      <c r="U404" s="35"/>
      <c r="V404" s="35"/>
      <c r="W404" s="35"/>
      <c r="X404" s="35"/>
      <c r="Y404" s="35"/>
      <c r="Z404" s="35"/>
      <c r="AA404" s="35"/>
      <c r="AB404" s="35"/>
      <c r="AC404" s="35"/>
      <c r="AD404" s="35"/>
      <c r="AE404" s="35"/>
      <c r="AT404" s="18" t="s">
        <v>128</v>
      </c>
      <c r="AU404" s="18" t="s">
        <v>85</v>
      </c>
    </row>
    <row r="405" spans="1:47" s="2" customFormat="1" ht="243.75">
      <c r="A405" s="35"/>
      <c r="B405" s="36"/>
      <c r="C405" s="37"/>
      <c r="D405" s="200" t="s">
        <v>203</v>
      </c>
      <c r="E405" s="37"/>
      <c r="F405" s="205" t="s">
        <v>575</v>
      </c>
      <c r="G405" s="37"/>
      <c r="H405" s="37"/>
      <c r="I405" s="202"/>
      <c r="J405" s="37"/>
      <c r="K405" s="37"/>
      <c r="L405" s="40"/>
      <c r="M405" s="203"/>
      <c r="N405" s="204"/>
      <c r="O405" s="72"/>
      <c r="P405" s="72"/>
      <c r="Q405" s="72"/>
      <c r="R405" s="72"/>
      <c r="S405" s="72"/>
      <c r="T405" s="73"/>
      <c r="U405" s="35"/>
      <c r="V405" s="35"/>
      <c r="W405" s="35"/>
      <c r="X405" s="35"/>
      <c r="Y405" s="35"/>
      <c r="Z405" s="35"/>
      <c r="AA405" s="35"/>
      <c r="AB405" s="35"/>
      <c r="AC405" s="35"/>
      <c r="AD405" s="35"/>
      <c r="AE405" s="35"/>
      <c r="AT405" s="18" t="s">
        <v>203</v>
      </c>
      <c r="AU405" s="18" t="s">
        <v>85</v>
      </c>
    </row>
    <row r="406" spans="1:65" s="2" customFormat="1" ht="14.45" customHeight="1">
      <c r="A406" s="35"/>
      <c r="B406" s="36"/>
      <c r="C406" s="253" t="s">
        <v>622</v>
      </c>
      <c r="D406" s="253" t="s">
        <v>270</v>
      </c>
      <c r="E406" s="254" t="s">
        <v>623</v>
      </c>
      <c r="F406" s="255" t="s">
        <v>624</v>
      </c>
      <c r="G406" s="256" t="s">
        <v>409</v>
      </c>
      <c r="H406" s="257">
        <v>1</v>
      </c>
      <c r="I406" s="258"/>
      <c r="J406" s="259">
        <f>ROUND(I406*H406,2)</f>
        <v>0</v>
      </c>
      <c r="K406" s="255" t="s">
        <v>1</v>
      </c>
      <c r="L406" s="260"/>
      <c r="M406" s="261" t="s">
        <v>1</v>
      </c>
      <c r="N406" s="262" t="s">
        <v>41</v>
      </c>
      <c r="O406" s="72"/>
      <c r="P406" s="196">
        <f>O406*H406</f>
        <v>0</v>
      </c>
      <c r="Q406" s="196">
        <v>0.013</v>
      </c>
      <c r="R406" s="196">
        <f>Q406*H406</f>
        <v>0.013</v>
      </c>
      <c r="S406" s="196">
        <v>0</v>
      </c>
      <c r="T406" s="197">
        <f>S406*H406</f>
        <v>0</v>
      </c>
      <c r="U406" s="35"/>
      <c r="V406" s="35"/>
      <c r="W406" s="35"/>
      <c r="X406" s="35"/>
      <c r="Y406" s="35"/>
      <c r="Z406" s="35"/>
      <c r="AA406" s="35"/>
      <c r="AB406" s="35"/>
      <c r="AC406" s="35"/>
      <c r="AD406" s="35"/>
      <c r="AE406" s="35"/>
      <c r="AR406" s="198" t="s">
        <v>154</v>
      </c>
      <c r="AT406" s="198" t="s">
        <v>270</v>
      </c>
      <c r="AU406" s="198" t="s">
        <v>85</v>
      </c>
      <c r="AY406" s="18" t="s">
        <v>118</v>
      </c>
      <c r="BE406" s="199">
        <f>IF(N406="základní",J406,0)</f>
        <v>0</v>
      </c>
      <c r="BF406" s="199">
        <f>IF(N406="snížená",J406,0)</f>
        <v>0</v>
      </c>
      <c r="BG406" s="199">
        <f>IF(N406="zákl. přenesená",J406,0)</f>
        <v>0</v>
      </c>
      <c r="BH406" s="199">
        <f>IF(N406="sníž. přenesená",J406,0)</f>
        <v>0</v>
      </c>
      <c r="BI406" s="199">
        <f>IF(N406="nulová",J406,0)</f>
        <v>0</v>
      </c>
      <c r="BJ406" s="18" t="s">
        <v>83</v>
      </c>
      <c r="BK406" s="199">
        <f>ROUND(I406*H406,2)</f>
        <v>0</v>
      </c>
      <c r="BL406" s="18" t="s">
        <v>136</v>
      </c>
      <c r="BM406" s="198" t="s">
        <v>625</v>
      </c>
    </row>
    <row r="407" spans="1:47" s="2" customFormat="1" ht="11.25">
      <c r="A407" s="35"/>
      <c r="B407" s="36"/>
      <c r="C407" s="37"/>
      <c r="D407" s="200" t="s">
        <v>128</v>
      </c>
      <c r="E407" s="37"/>
      <c r="F407" s="201" t="s">
        <v>626</v>
      </c>
      <c r="G407" s="37"/>
      <c r="H407" s="37"/>
      <c r="I407" s="202"/>
      <c r="J407" s="37"/>
      <c r="K407" s="37"/>
      <c r="L407" s="40"/>
      <c r="M407" s="203"/>
      <c r="N407" s="204"/>
      <c r="O407" s="72"/>
      <c r="P407" s="72"/>
      <c r="Q407" s="72"/>
      <c r="R407" s="72"/>
      <c r="S407" s="72"/>
      <c r="T407" s="73"/>
      <c r="U407" s="35"/>
      <c r="V407" s="35"/>
      <c r="W407" s="35"/>
      <c r="X407" s="35"/>
      <c r="Y407" s="35"/>
      <c r="Z407" s="35"/>
      <c r="AA407" s="35"/>
      <c r="AB407" s="35"/>
      <c r="AC407" s="35"/>
      <c r="AD407" s="35"/>
      <c r="AE407" s="35"/>
      <c r="AT407" s="18" t="s">
        <v>128</v>
      </c>
      <c r="AU407" s="18" t="s">
        <v>85</v>
      </c>
    </row>
    <row r="408" spans="1:65" s="2" customFormat="1" ht="14.45" customHeight="1">
      <c r="A408" s="35"/>
      <c r="B408" s="36"/>
      <c r="C408" s="187" t="s">
        <v>627</v>
      </c>
      <c r="D408" s="187" t="s">
        <v>121</v>
      </c>
      <c r="E408" s="188" t="s">
        <v>628</v>
      </c>
      <c r="F408" s="189" t="s">
        <v>629</v>
      </c>
      <c r="G408" s="190" t="s">
        <v>409</v>
      </c>
      <c r="H408" s="191">
        <v>1</v>
      </c>
      <c r="I408" s="192"/>
      <c r="J408" s="193">
        <f>ROUND(I408*H408,2)</f>
        <v>0</v>
      </c>
      <c r="K408" s="189" t="s">
        <v>200</v>
      </c>
      <c r="L408" s="40"/>
      <c r="M408" s="194" t="s">
        <v>1</v>
      </c>
      <c r="N408" s="195" t="s">
        <v>41</v>
      </c>
      <c r="O408" s="72"/>
      <c r="P408" s="196">
        <f>O408*H408</f>
        <v>0</v>
      </c>
      <c r="Q408" s="196">
        <v>0.0018</v>
      </c>
      <c r="R408" s="196">
        <f>Q408*H408</f>
        <v>0.0018</v>
      </c>
      <c r="S408" s="196">
        <v>0</v>
      </c>
      <c r="T408" s="197">
        <f>S408*H408</f>
        <v>0</v>
      </c>
      <c r="U408" s="35"/>
      <c r="V408" s="35"/>
      <c r="W408" s="35"/>
      <c r="X408" s="35"/>
      <c r="Y408" s="35"/>
      <c r="Z408" s="35"/>
      <c r="AA408" s="35"/>
      <c r="AB408" s="35"/>
      <c r="AC408" s="35"/>
      <c r="AD408" s="35"/>
      <c r="AE408" s="35"/>
      <c r="AR408" s="198" t="s">
        <v>136</v>
      </c>
      <c r="AT408" s="198" t="s">
        <v>121</v>
      </c>
      <c r="AU408" s="198" t="s">
        <v>85</v>
      </c>
      <c r="AY408" s="18" t="s">
        <v>118</v>
      </c>
      <c r="BE408" s="199">
        <f>IF(N408="základní",J408,0)</f>
        <v>0</v>
      </c>
      <c r="BF408" s="199">
        <f>IF(N408="snížená",J408,0)</f>
        <v>0</v>
      </c>
      <c r="BG408" s="199">
        <f>IF(N408="zákl. přenesená",J408,0)</f>
        <v>0</v>
      </c>
      <c r="BH408" s="199">
        <f>IF(N408="sníž. přenesená",J408,0)</f>
        <v>0</v>
      </c>
      <c r="BI408" s="199">
        <f>IF(N408="nulová",J408,0)</f>
        <v>0</v>
      </c>
      <c r="BJ408" s="18" t="s">
        <v>83</v>
      </c>
      <c r="BK408" s="199">
        <f>ROUND(I408*H408,2)</f>
        <v>0</v>
      </c>
      <c r="BL408" s="18" t="s">
        <v>136</v>
      </c>
      <c r="BM408" s="198" t="s">
        <v>630</v>
      </c>
    </row>
    <row r="409" spans="1:47" s="2" customFormat="1" ht="19.5">
      <c r="A409" s="35"/>
      <c r="B409" s="36"/>
      <c r="C409" s="37"/>
      <c r="D409" s="200" t="s">
        <v>128</v>
      </c>
      <c r="E409" s="37"/>
      <c r="F409" s="201" t="s">
        <v>631</v>
      </c>
      <c r="G409" s="37"/>
      <c r="H409" s="37"/>
      <c r="I409" s="202"/>
      <c r="J409" s="37"/>
      <c r="K409" s="37"/>
      <c r="L409" s="40"/>
      <c r="M409" s="203"/>
      <c r="N409" s="204"/>
      <c r="O409" s="72"/>
      <c r="P409" s="72"/>
      <c r="Q409" s="72"/>
      <c r="R409" s="72"/>
      <c r="S409" s="72"/>
      <c r="T409" s="73"/>
      <c r="U409" s="35"/>
      <c r="V409" s="35"/>
      <c r="W409" s="35"/>
      <c r="X409" s="35"/>
      <c r="Y409" s="35"/>
      <c r="Z409" s="35"/>
      <c r="AA409" s="35"/>
      <c r="AB409" s="35"/>
      <c r="AC409" s="35"/>
      <c r="AD409" s="35"/>
      <c r="AE409" s="35"/>
      <c r="AT409" s="18" t="s">
        <v>128</v>
      </c>
      <c r="AU409" s="18" t="s">
        <v>85</v>
      </c>
    </row>
    <row r="410" spans="1:47" s="2" customFormat="1" ht="243.75">
      <c r="A410" s="35"/>
      <c r="B410" s="36"/>
      <c r="C410" s="37"/>
      <c r="D410" s="200" t="s">
        <v>203</v>
      </c>
      <c r="E410" s="37"/>
      <c r="F410" s="205" t="s">
        <v>575</v>
      </c>
      <c r="G410" s="37"/>
      <c r="H410" s="37"/>
      <c r="I410" s="202"/>
      <c r="J410" s="37"/>
      <c r="K410" s="37"/>
      <c r="L410" s="40"/>
      <c r="M410" s="203"/>
      <c r="N410" s="204"/>
      <c r="O410" s="72"/>
      <c r="P410" s="72"/>
      <c r="Q410" s="72"/>
      <c r="R410" s="72"/>
      <c r="S410" s="72"/>
      <c r="T410" s="73"/>
      <c r="U410" s="35"/>
      <c r="V410" s="35"/>
      <c r="W410" s="35"/>
      <c r="X410" s="35"/>
      <c r="Y410" s="35"/>
      <c r="Z410" s="35"/>
      <c r="AA410" s="35"/>
      <c r="AB410" s="35"/>
      <c r="AC410" s="35"/>
      <c r="AD410" s="35"/>
      <c r="AE410" s="35"/>
      <c r="AT410" s="18" t="s">
        <v>203</v>
      </c>
      <c r="AU410" s="18" t="s">
        <v>85</v>
      </c>
    </row>
    <row r="411" spans="1:65" s="2" customFormat="1" ht="24">
      <c r="A411" s="35"/>
      <c r="B411" s="36"/>
      <c r="C411" s="253" t="s">
        <v>632</v>
      </c>
      <c r="D411" s="253" t="s">
        <v>270</v>
      </c>
      <c r="E411" s="254" t="s">
        <v>633</v>
      </c>
      <c r="F411" s="255" t="s">
        <v>634</v>
      </c>
      <c r="G411" s="256" t="s">
        <v>409</v>
      </c>
      <c r="H411" s="257">
        <v>1</v>
      </c>
      <c r="I411" s="258"/>
      <c r="J411" s="259">
        <f>ROUND(I411*H411,2)</f>
        <v>0</v>
      </c>
      <c r="K411" s="255" t="s">
        <v>200</v>
      </c>
      <c r="L411" s="260"/>
      <c r="M411" s="261" t="s">
        <v>1</v>
      </c>
      <c r="N411" s="262" t="s">
        <v>41</v>
      </c>
      <c r="O411" s="72"/>
      <c r="P411" s="196">
        <f>O411*H411</f>
        <v>0</v>
      </c>
      <c r="Q411" s="196">
        <v>0.014</v>
      </c>
      <c r="R411" s="196">
        <f>Q411*H411</f>
        <v>0.014</v>
      </c>
      <c r="S411" s="196">
        <v>0</v>
      </c>
      <c r="T411" s="197">
        <f>S411*H411</f>
        <v>0</v>
      </c>
      <c r="U411" s="35"/>
      <c r="V411" s="35"/>
      <c r="W411" s="35"/>
      <c r="X411" s="35"/>
      <c r="Y411" s="35"/>
      <c r="Z411" s="35"/>
      <c r="AA411" s="35"/>
      <c r="AB411" s="35"/>
      <c r="AC411" s="35"/>
      <c r="AD411" s="35"/>
      <c r="AE411" s="35"/>
      <c r="AR411" s="198" t="s">
        <v>154</v>
      </c>
      <c r="AT411" s="198" t="s">
        <v>270</v>
      </c>
      <c r="AU411" s="198" t="s">
        <v>85</v>
      </c>
      <c r="AY411" s="18" t="s">
        <v>118</v>
      </c>
      <c r="BE411" s="199">
        <f>IF(N411="základní",J411,0)</f>
        <v>0</v>
      </c>
      <c r="BF411" s="199">
        <f>IF(N411="snížená",J411,0)</f>
        <v>0</v>
      </c>
      <c r="BG411" s="199">
        <f>IF(N411="zákl. přenesená",J411,0)</f>
        <v>0</v>
      </c>
      <c r="BH411" s="199">
        <f>IF(N411="sníž. přenesená",J411,0)</f>
        <v>0</v>
      </c>
      <c r="BI411" s="199">
        <f>IF(N411="nulová",J411,0)</f>
        <v>0</v>
      </c>
      <c r="BJ411" s="18" t="s">
        <v>83</v>
      </c>
      <c r="BK411" s="199">
        <f>ROUND(I411*H411,2)</f>
        <v>0</v>
      </c>
      <c r="BL411" s="18" t="s">
        <v>136</v>
      </c>
      <c r="BM411" s="198" t="s">
        <v>635</v>
      </c>
    </row>
    <row r="412" spans="1:47" s="2" customFormat="1" ht="11.25">
      <c r="A412" s="35"/>
      <c r="B412" s="36"/>
      <c r="C412" s="37"/>
      <c r="D412" s="200" t="s">
        <v>128</v>
      </c>
      <c r="E412" s="37"/>
      <c r="F412" s="201" t="s">
        <v>634</v>
      </c>
      <c r="G412" s="37"/>
      <c r="H412" s="37"/>
      <c r="I412" s="202"/>
      <c r="J412" s="37"/>
      <c r="K412" s="37"/>
      <c r="L412" s="40"/>
      <c r="M412" s="203"/>
      <c r="N412" s="204"/>
      <c r="O412" s="72"/>
      <c r="P412" s="72"/>
      <c r="Q412" s="72"/>
      <c r="R412" s="72"/>
      <c r="S412" s="72"/>
      <c r="T412" s="73"/>
      <c r="U412" s="35"/>
      <c r="V412" s="35"/>
      <c r="W412" s="35"/>
      <c r="X412" s="35"/>
      <c r="Y412" s="35"/>
      <c r="Z412" s="35"/>
      <c r="AA412" s="35"/>
      <c r="AB412" s="35"/>
      <c r="AC412" s="35"/>
      <c r="AD412" s="35"/>
      <c r="AE412" s="35"/>
      <c r="AT412" s="18" t="s">
        <v>128</v>
      </c>
      <c r="AU412" s="18" t="s">
        <v>85</v>
      </c>
    </row>
    <row r="413" spans="1:65" s="2" customFormat="1" ht="19.9" customHeight="1">
      <c r="A413" s="35"/>
      <c r="B413" s="36"/>
      <c r="C413" s="187" t="s">
        <v>636</v>
      </c>
      <c r="D413" s="187" t="s">
        <v>121</v>
      </c>
      <c r="E413" s="188" t="s">
        <v>637</v>
      </c>
      <c r="F413" s="189" t="s">
        <v>638</v>
      </c>
      <c r="G413" s="190" t="s">
        <v>409</v>
      </c>
      <c r="H413" s="191">
        <v>1</v>
      </c>
      <c r="I413" s="192"/>
      <c r="J413" s="193">
        <f>ROUND(I413*H413,2)</f>
        <v>0</v>
      </c>
      <c r="K413" s="189" t="s">
        <v>200</v>
      </c>
      <c r="L413" s="40"/>
      <c r="M413" s="194" t="s">
        <v>1</v>
      </c>
      <c r="N413" s="195" t="s">
        <v>41</v>
      </c>
      <c r="O413" s="72"/>
      <c r="P413" s="196">
        <f>O413*H413</f>
        <v>0</v>
      </c>
      <c r="Q413" s="196">
        <v>0.00069</v>
      </c>
      <c r="R413" s="196">
        <f>Q413*H413</f>
        <v>0.00069</v>
      </c>
      <c r="S413" s="196">
        <v>0</v>
      </c>
      <c r="T413" s="197">
        <f>S413*H413</f>
        <v>0</v>
      </c>
      <c r="U413" s="35"/>
      <c r="V413" s="35"/>
      <c r="W413" s="35"/>
      <c r="X413" s="35"/>
      <c r="Y413" s="35"/>
      <c r="Z413" s="35"/>
      <c r="AA413" s="35"/>
      <c r="AB413" s="35"/>
      <c r="AC413" s="35"/>
      <c r="AD413" s="35"/>
      <c r="AE413" s="35"/>
      <c r="AR413" s="198" t="s">
        <v>136</v>
      </c>
      <c r="AT413" s="198" t="s">
        <v>121</v>
      </c>
      <c r="AU413" s="198" t="s">
        <v>85</v>
      </c>
      <c r="AY413" s="18" t="s">
        <v>118</v>
      </c>
      <c r="BE413" s="199">
        <f>IF(N413="základní",J413,0)</f>
        <v>0</v>
      </c>
      <c r="BF413" s="199">
        <f>IF(N413="snížená",J413,0)</f>
        <v>0</v>
      </c>
      <c r="BG413" s="199">
        <f>IF(N413="zákl. přenesená",J413,0)</f>
        <v>0</v>
      </c>
      <c r="BH413" s="199">
        <f>IF(N413="sníž. přenesená",J413,0)</f>
        <v>0</v>
      </c>
      <c r="BI413" s="199">
        <f>IF(N413="nulová",J413,0)</f>
        <v>0</v>
      </c>
      <c r="BJ413" s="18" t="s">
        <v>83</v>
      </c>
      <c r="BK413" s="199">
        <f>ROUND(I413*H413,2)</f>
        <v>0</v>
      </c>
      <c r="BL413" s="18" t="s">
        <v>136</v>
      </c>
      <c r="BM413" s="198" t="s">
        <v>639</v>
      </c>
    </row>
    <row r="414" spans="1:47" s="2" customFormat="1" ht="19.5">
      <c r="A414" s="35"/>
      <c r="B414" s="36"/>
      <c r="C414" s="37"/>
      <c r="D414" s="200" t="s">
        <v>128</v>
      </c>
      <c r="E414" s="37"/>
      <c r="F414" s="201" t="s">
        <v>640</v>
      </c>
      <c r="G414" s="37"/>
      <c r="H414" s="37"/>
      <c r="I414" s="202"/>
      <c r="J414" s="37"/>
      <c r="K414" s="37"/>
      <c r="L414" s="40"/>
      <c r="M414" s="203"/>
      <c r="N414" s="204"/>
      <c r="O414" s="72"/>
      <c r="P414" s="72"/>
      <c r="Q414" s="72"/>
      <c r="R414" s="72"/>
      <c r="S414" s="72"/>
      <c r="T414" s="73"/>
      <c r="U414" s="35"/>
      <c r="V414" s="35"/>
      <c r="W414" s="35"/>
      <c r="X414" s="35"/>
      <c r="Y414" s="35"/>
      <c r="Z414" s="35"/>
      <c r="AA414" s="35"/>
      <c r="AB414" s="35"/>
      <c r="AC414" s="35"/>
      <c r="AD414" s="35"/>
      <c r="AE414" s="35"/>
      <c r="AT414" s="18" t="s">
        <v>128</v>
      </c>
      <c r="AU414" s="18" t="s">
        <v>85</v>
      </c>
    </row>
    <row r="415" spans="1:47" s="2" customFormat="1" ht="243.75">
      <c r="A415" s="35"/>
      <c r="B415" s="36"/>
      <c r="C415" s="37"/>
      <c r="D415" s="200" t="s">
        <v>203</v>
      </c>
      <c r="E415" s="37"/>
      <c r="F415" s="205" t="s">
        <v>575</v>
      </c>
      <c r="G415" s="37"/>
      <c r="H415" s="37"/>
      <c r="I415" s="202"/>
      <c r="J415" s="37"/>
      <c r="K415" s="37"/>
      <c r="L415" s="40"/>
      <c r="M415" s="203"/>
      <c r="N415" s="204"/>
      <c r="O415" s="72"/>
      <c r="P415" s="72"/>
      <c r="Q415" s="72"/>
      <c r="R415" s="72"/>
      <c r="S415" s="72"/>
      <c r="T415" s="73"/>
      <c r="U415" s="35"/>
      <c r="V415" s="35"/>
      <c r="W415" s="35"/>
      <c r="X415" s="35"/>
      <c r="Y415" s="35"/>
      <c r="Z415" s="35"/>
      <c r="AA415" s="35"/>
      <c r="AB415" s="35"/>
      <c r="AC415" s="35"/>
      <c r="AD415" s="35"/>
      <c r="AE415" s="35"/>
      <c r="AT415" s="18" t="s">
        <v>203</v>
      </c>
      <c r="AU415" s="18" t="s">
        <v>85</v>
      </c>
    </row>
    <row r="416" spans="1:65" s="2" customFormat="1" ht="24">
      <c r="A416" s="35"/>
      <c r="B416" s="36"/>
      <c r="C416" s="187" t="s">
        <v>641</v>
      </c>
      <c r="D416" s="187" t="s">
        <v>121</v>
      </c>
      <c r="E416" s="188" t="s">
        <v>642</v>
      </c>
      <c r="F416" s="189" t="s">
        <v>643</v>
      </c>
      <c r="G416" s="190" t="s">
        <v>409</v>
      </c>
      <c r="H416" s="191">
        <v>1</v>
      </c>
      <c r="I416" s="192"/>
      <c r="J416" s="193">
        <f>ROUND(I416*H416,2)</f>
        <v>0</v>
      </c>
      <c r="K416" s="189" t="s">
        <v>200</v>
      </c>
      <c r="L416" s="40"/>
      <c r="M416" s="194" t="s">
        <v>1</v>
      </c>
      <c r="N416" s="195" t="s">
        <v>41</v>
      </c>
      <c r="O416" s="72"/>
      <c r="P416" s="196">
        <f>O416*H416</f>
        <v>0</v>
      </c>
      <c r="Q416" s="196">
        <v>0</v>
      </c>
      <c r="R416" s="196">
        <f>Q416*H416</f>
        <v>0</v>
      </c>
      <c r="S416" s="196">
        <v>0</v>
      </c>
      <c r="T416" s="197">
        <f>S416*H416</f>
        <v>0</v>
      </c>
      <c r="U416" s="35"/>
      <c r="V416" s="35"/>
      <c r="W416" s="35"/>
      <c r="X416" s="35"/>
      <c r="Y416" s="35"/>
      <c r="Z416" s="35"/>
      <c r="AA416" s="35"/>
      <c r="AB416" s="35"/>
      <c r="AC416" s="35"/>
      <c r="AD416" s="35"/>
      <c r="AE416" s="35"/>
      <c r="AR416" s="198" t="s">
        <v>136</v>
      </c>
      <c r="AT416" s="198" t="s">
        <v>121</v>
      </c>
      <c r="AU416" s="198" t="s">
        <v>85</v>
      </c>
      <c r="AY416" s="18" t="s">
        <v>118</v>
      </c>
      <c r="BE416" s="199">
        <f>IF(N416="základní",J416,0)</f>
        <v>0</v>
      </c>
      <c r="BF416" s="199">
        <f>IF(N416="snížená",J416,0)</f>
        <v>0</v>
      </c>
      <c r="BG416" s="199">
        <f>IF(N416="zákl. přenesená",J416,0)</f>
        <v>0</v>
      </c>
      <c r="BH416" s="199">
        <f>IF(N416="sníž. přenesená",J416,0)</f>
        <v>0</v>
      </c>
      <c r="BI416" s="199">
        <f>IF(N416="nulová",J416,0)</f>
        <v>0</v>
      </c>
      <c r="BJ416" s="18" t="s">
        <v>83</v>
      </c>
      <c r="BK416" s="199">
        <f>ROUND(I416*H416,2)</f>
        <v>0</v>
      </c>
      <c r="BL416" s="18" t="s">
        <v>136</v>
      </c>
      <c r="BM416" s="198" t="s">
        <v>644</v>
      </c>
    </row>
    <row r="417" spans="1:47" s="2" customFormat="1" ht="29.25">
      <c r="A417" s="35"/>
      <c r="B417" s="36"/>
      <c r="C417" s="37"/>
      <c r="D417" s="200" t="s">
        <v>128</v>
      </c>
      <c r="E417" s="37"/>
      <c r="F417" s="201" t="s">
        <v>645</v>
      </c>
      <c r="G417" s="37"/>
      <c r="H417" s="37"/>
      <c r="I417" s="202"/>
      <c r="J417" s="37"/>
      <c r="K417" s="37"/>
      <c r="L417" s="40"/>
      <c r="M417" s="203"/>
      <c r="N417" s="204"/>
      <c r="O417" s="72"/>
      <c r="P417" s="72"/>
      <c r="Q417" s="72"/>
      <c r="R417" s="72"/>
      <c r="S417" s="72"/>
      <c r="T417" s="73"/>
      <c r="U417" s="35"/>
      <c r="V417" s="35"/>
      <c r="W417" s="35"/>
      <c r="X417" s="35"/>
      <c r="Y417" s="35"/>
      <c r="Z417" s="35"/>
      <c r="AA417" s="35"/>
      <c r="AB417" s="35"/>
      <c r="AC417" s="35"/>
      <c r="AD417" s="35"/>
      <c r="AE417" s="35"/>
      <c r="AT417" s="18" t="s">
        <v>128</v>
      </c>
      <c r="AU417" s="18" t="s">
        <v>85</v>
      </c>
    </row>
    <row r="418" spans="1:47" s="2" customFormat="1" ht="243.75">
      <c r="A418" s="35"/>
      <c r="B418" s="36"/>
      <c r="C418" s="37"/>
      <c r="D418" s="200" t="s">
        <v>203</v>
      </c>
      <c r="E418" s="37"/>
      <c r="F418" s="205" t="s">
        <v>575</v>
      </c>
      <c r="G418" s="37"/>
      <c r="H418" s="37"/>
      <c r="I418" s="202"/>
      <c r="J418" s="37"/>
      <c r="K418" s="37"/>
      <c r="L418" s="40"/>
      <c r="M418" s="203"/>
      <c r="N418" s="204"/>
      <c r="O418" s="72"/>
      <c r="P418" s="72"/>
      <c r="Q418" s="72"/>
      <c r="R418" s="72"/>
      <c r="S418" s="72"/>
      <c r="T418" s="73"/>
      <c r="U418" s="35"/>
      <c r="V418" s="35"/>
      <c r="W418" s="35"/>
      <c r="X418" s="35"/>
      <c r="Y418" s="35"/>
      <c r="Z418" s="35"/>
      <c r="AA418" s="35"/>
      <c r="AB418" s="35"/>
      <c r="AC418" s="35"/>
      <c r="AD418" s="35"/>
      <c r="AE418" s="35"/>
      <c r="AT418" s="18" t="s">
        <v>203</v>
      </c>
      <c r="AU418" s="18" t="s">
        <v>85</v>
      </c>
    </row>
    <row r="419" spans="1:65" s="2" customFormat="1" ht="14.45" customHeight="1">
      <c r="A419" s="35"/>
      <c r="B419" s="36"/>
      <c r="C419" s="253" t="s">
        <v>646</v>
      </c>
      <c r="D419" s="253" t="s">
        <v>270</v>
      </c>
      <c r="E419" s="254" t="s">
        <v>647</v>
      </c>
      <c r="F419" s="255" t="s">
        <v>648</v>
      </c>
      <c r="G419" s="256" t="s">
        <v>409</v>
      </c>
      <c r="H419" s="257">
        <v>1</v>
      </c>
      <c r="I419" s="258"/>
      <c r="J419" s="259">
        <f>ROUND(I419*H419,2)</f>
        <v>0</v>
      </c>
      <c r="K419" s="255" t="s">
        <v>1</v>
      </c>
      <c r="L419" s="260"/>
      <c r="M419" s="261" t="s">
        <v>1</v>
      </c>
      <c r="N419" s="262" t="s">
        <v>41</v>
      </c>
      <c r="O419" s="72"/>
      <c r="P419" s="196">
        <f>O419*H419</f>
        <v>0</v>
      </c>
      <c r="Q419" s="196">
        <v>0</v>
      </c>
      <c r="R419" s="196">
        <f>Q419*H419</f>
        <v>0</v>
      </c>
      <c r="S419" s="196">
        <v>0</v>
      </c>
      <c r="T419" s="197">
        <f>S419*H419</f>
        <v>0</v>
      </c>
      <c r="U419" s="35"/>
      <c r="V419" s="35"/>
      <c r="W419" s="35"/>
      <c r="X419" s="35"/>
      <c r="Y419" s="35"/>
      <c r="Z419" s="35"/>
      <c r="AA419" s="35"/>
      <c r="AB419" s="35"/>
      <c r="AC419" s="35"/>
      <c r="AD419" s="35"/>
      <c r="AE419" s="35"/>
      <c r="AR419" s="198" t="s">
        <v>154</v>
      </c>
      <c r="AT419" s="198" t="s">
        <v>270</v>
      </c>
      <c r="AU419" s="198" t="s">
        <v>85</v>
      </c>
      <c r="AY419" s="18" t="s">
        <v>118</v>
      </c>
      <c r="BE419" s="199">
        <f>IF(N419="základní",J419,0)</f>
        <v>0</v>
      </c>
      <c r="BF419" s="199">
        <f>IF(N419="snížená",J419,0)</f>
        <v>0</v>
      </c>
      <c r="BG419" s="199">
        <f>IF(N419="zákl. přenesená",J419,0)</f>
        <v>0</v>
      </c>
      <c r="BH419" s="199">
        <f>IF(N419="sníž. přenesená",J419,0)</f>
        <v>0</v>
      </c>
      <c r="BI419" s="199">
        <f>IF(N419="nulová",J419,0)</f>
        <v>0</v>
      </c>
      <c r="BJ419" s="18" t="s">
        <v>83</v>
      </c>
      <c r="BK419" s="199">
        <f>ROUND(I419*H419,2)</f>
        <v>0</v>
      </c>
      <c r="BL419" s="18" t="s">
        <v>136</v>
      </c>
      <c r="BM419" s="198" t="s">
        <v>649</v>
      </c>
    </row>
    <row r="420" spans="1:47" s="2" customFormat="1" ht="11.25">
      <c r="A420" s="35"/>
      <c r="B420" s="36"/>
      <c r="C420" s="37"/>
      <c r="D420" s="200" t="s">
        <v>128</v>
      </c>
      <c r="E420" s="37"/>
      <c r="F420" s="201" t="s">
        <v>648</v>
      </c>
      <c r="G420" s="37"/>
      <c r="H420" s="37"/>
      <c r="I420" s="202"/>
      <c r="J420" s="37"/>
      <c r="K420" s="37"/>
      <c r="L420" s="40"/>
      <c r="M420" s="203"/>
      <c r="N420" s="204"/>
      <c r="O420" s="72"/>
      <c r="P420" s="72"/>
      <c r="Q420" s="72"/>
      <c r="R420" s="72"/>
      <c r="S420" s="72"/>
      <c r="T420" s="73"/>
      <c r="U420" s="35"/>
      <c r="V420" s="35"/>
      <c r="W420" s="35"/>
      <c r="X420" s="35"/>
      <c r="Y420" s="35"/>
      <c r="Z420" s="35"/>
      <c r="AA420" s="35"/>
      <c r="AB420" s="35"/>
      <c r="AC420" s="35"/>
      <c r="AD420" s="35"/>
      <c r="AE420" s="35"/>
      <c r="AT420" s="18" t="s">
        <v>128</v>
      </c>
      <c r="AU420" s="18" t="s">
        <v>85</v>
      </c>
    </row>
    <row r="421" spans="1:65" s="2" customFormat="1" ht="24">
      <c r="A421" s="35"/>
      <c r="B421" s="36"/>
      <c r="C421" s="187" t="s">
        <v>650</v>
      </c>
      <c r="D421" s="187" t="s">
        <v>121</v>
      </c>
      <c r="E421" s="188" t="s">
        <v>651</v>
      </c>
      <c r="F421" s="189" t="s">
        <v>652</v>
      </c>
      <c r="G421" s="190" t="s">
        <v>409</v>
      </c>
      <c r="H421" s="191">
        <v>1</v>
      </c>
      <c r="I421" s="192"/>
      <c r="J421" s="193">
        <f>ROUND(I421*H421,2)</f>
        <v>0</v>
      </c>
      <c r="K421" s="189" t="s">
        <v>200</v>
      </c>
      <c r="L421" s="40"/>
      <c r="M421" s="194" t="s">
        <v>1</v>
      </c>
      <c r="N421" s="195" t="s">
        <v>41</v>
      </c>
      <c r="O421" s="72"/>
      <c r="P421" s="196">
        <f>O421*H421</f>
        <v>0</v>
      </c>
      <c r="Q421" s="196">
        <v>0.00084</v>
      </c>
      <c r="R421" s="196">
        <f>Q421*H421</f>
        <v>0.00084</v>
      </c>
      <c r="S421" s="196">
        <v>0</v>
      </c>
      <c r="T421" s="197">
        <f>S421*H421</f>
        <v>0</v>
      </c>
      <c r="U421" s="35"/>
      <c r="V421" s="35"/>
      <c r="W421" s="35"/>
      <c r="X421" s="35"/>
      <c r="Y421" s="35"/>
      <c r="Z421" s="35"/>
      <c r="AA421" s="35"/>
      <c r="AB421" s="35"/>
      <c r="AC421" s="35"/>
      <c r="AD421" s="35"/>
      <c r="AE421" s="35"/>
      <c r="AR421" s="198" t="s">
        <v>136</v>
      </c>
      <c r="AT421" s="198" t="s">
        <v>121</v>
      </c>
      <c r="AU421" s="198" t="s">
        <v>85</v>
      </c>
      <c r="AY421" s="18" t="s">
        <v>118</v>
      </c>
      <c r="BE421" s="199">
        <f>IF(N421="základní",J421,0)</f>
        <v>0</v>
      </c>
      <c r="BF421" s="199">
        <f>IF(N421="snížená",J421,0)</f>
        <v>0</v>
      </c>
      <c r="BG421" s="199">
        <f>IF(N421="zákl. přenesená",J421,0)</f>
        <v>0</v>
      </c>
      <c r="BH421" s="199">
        <f>IF(N421="sníž. přenesená",J421,0)</f>
        <v>0</v>
      </c>
      <c r="BI421" s="199">
        <f>IF(N421="nulová",J421,0)</f>
        <v>0</v>
      </c>
      <c r="BJ421" s="18" t="s">
        <v>83</v>
      </c>
      <c r="BK421" s="199">
        <f>ROUND(I421*H421,2)</f>
        <v>0</v>
      </c>
      <c r="BL421" s="18" t="s">
        <v>136</v>
      </c>
      <c r="BM421" s="198" t="s">
        <v>653</v>
      </c>
    </row>
    <row r="422" spans="1:47" s="2" customFormat="1" ht="29.25">
      <c r="A422" s="35"/>
      <c r="B422" s="36"/>
      <c r="C422" s="37"/>
      <c r="D422" s="200" t="s">
        <v>128</v>
      </c>
      <c r="E422" s="37"/>
      <c r="F422" s="201" t="s">
        <v>654</v>
      </c>
      <c r="G422" s="37"/>
      <c r="H422" s="37"/>
      <c r="I422" s="202"/>
      <c r="J422" s="37"/>
      <c r="K422" s="37"/>
      <c r="L422" s="40"/>
      <c r="M422" s="203"/>
      <c r="N422" s="204"/>
      <c r="O422" s="72"/>
      <c r="P422" s="72"/>
      <c r="Q422" s="72"/>
      <c r="R422" s="72"/>
      <c r="S422" s="72"/>
      <c r="T422" s="73"/>
      <c r="U422" s="35"/>
      <c r="V422" s="35"/>
      <c r="W422" s="35"/>
      <c r="X422" s="35"/>
      <c r="Y422" s="35"/>
      <c r="Z422" s="35"/>
      <c r="AA422" s="35"/>
      <c r="AB422" s="35"/>
      <c r="AC422" s="35"/>
      <c r="AD422" s="35"/>
      <c r="AE422" s="35"/>
      <c r="AT422" s="18" t="s">
        <v>128</v>
      </c>
      <c r="AU422" s="18" t="s">
        <v>85</v>
      </c>
    </row>
    <row r="423" spans="1:47" s="2" customFormat="1" ht="243.75">
      <c r="A423" s="35"/>
      <c r="B423" s="36"/>
      <c r="C423" s="37"/>
      <c r="D423" s="200" t="s">
        <v>203</v>
      </c>
      <c r="E423" s="37"/>
      <c r="F423" s="205" t="s">
        <v>575</v>
      </c>
      <c r="G423" s="37"/>
      <c r="H423" s="37"/>
      <c r="I423" s="202"/>
      <c r="J423" s="37"/>
      <c r="K423" s="37"/>
      <c r="L423" s="40"/>
      <c r="M423" s="203"/>
      <c r="N423" s="204"/>
      <c r="O423" s="72"/>
      <c r="P423" s="72"/>
      <c r="Q423" s="72"/>
      <c r="R423" s="72"/>
      <c r="S423" s="72"/>
      <c r="T423" s="73"/>
      <c r="U423" s="35"/>
      <c r="V423" s="35"/>
      <c r="W423" s="35"/>
      <c r="X423" s="35"/>
      <c r="Y423" s="35"/>
      <c r="Z423" s="35"/>
      <c r="AA423" s="35"/>
      <c r="AB423" s="35"/>
      <c r="AC423" s="35"/>
      <c r="AD423" s="35"/>
      <c r="AE423" s="35"/>
      <c r="AT423" s="18" t="s">
        <v>203</v>
      </c>
      <c r="AU423" s="18" t="s">
        <v>85</v>
      </c>
    </row>
    <row r="424" spans="1:65" s="2" customFormat="1" ht="30" customHeight="1">
      <c r="A424" s="35"/>
      <c r="B424" s="36"/>
      <c r="C424" s="253" t="s">
        <v>655</v>
      </c>
      <c r="D424" s="253" t="s">
        <v>270</v>
      </c>
      <c r="E424" s="254" t="s">
        <v>656</v>
      </c>
      <c r="F424" s="255" t="s">
        <v>657</v>
      </c>
      <c r="G424" s="256" t="s">
        <v>409</v>
      </c>
      <c r="H424" s="257">
        <v>1</v>
      </c>
      <c r="I424" s="258"/>
      <c r="J424" s="259">
        <f>ROUND(I424*H424,2)</f>
        <v>0</v>
      </c>
      <c r="K424" s="255" t="s">
        <v>200</v>
      </c>
      <c r="L424" s="260"/>
      <c r="M424" s="261" t="s">
        <v>1</v>
      </c>
      <c r="N424" s="262" t="s">
        <v>41</v>
      </c>
      <c r="O424" s="72"/>
      <c r="P424" s="196">
        <f>O424*H424</f>
        <v>0</v>
      </c>
      <c r="Q424" s="196">
        <v>0.021</v>
      </c>
      <c r="R424" s="196">
        <f>Q424*H424</f>
        <v>0.021</v>
      </c>
      <c r="S424" s="196">
        <v>0</v>
      </c>
      <c r="T424" s="197">
        <f>S424*H424</f>
        <v>0</v>
      </c>
      <c r="U424" s="35"/>
      <c r="V424" s="35"/>
      <c r="W424" s="35"/>
      <c r="X424" s="35"/>
      <c r="Y424" s="35"/>
      <c r="Z424" s="35"/>
      <c r="AA424" s="35"/>
      <c r="AB424" s="35"/>
      <c r="AC424" s="35"/>
      <c r="AD424" s="35"/>
      <c r="AE424" s="35"/>
      <c r="AR424" s="198" t="s">
        <v>154</v>
      </c>
      <c r="AT424" s="198" t="s">
        <v>270</v>
      </c>
      <c r="AU424" s="198" t="s">
        <v>85</v>
      </c>
      <c r="AY424" s="18" t="s">
        <v>118</v>
      </c>
      <c r="BE424" s="199">
        <f>IF(N424="základní",J424,0)</f>
        <v>0</v>
      </c>
      <c r="BF424" s="199">
        <f>IF(N424="snížená",J424,0)</f>
        <v>0</v>
      </c>
      <c r="BG424" s="199">
        <f>IF(N424="zákl. přenesená",J424,0)</f>
        <v>0</v>
      </c>
      <c r="BH424" s="199">
        <f>IF(N424="sníž. přenesená",J424,0)</f>
        <v>0</v>
      </c>
      <c r="BI424" s="199">
        <f>IF(N424="nulová",J424,0)</f>
        <v>0</v>
      </c>
      <c r="BJ424" s="18" t="s">
        <v>83</v>
      </c>
      <c r="BK424" s="199">
        <f>ROUND(I424*H424,2)</f>
        <v>0</v>
      </c>
      <c r="BL424" s="18" t="s">
        <v>136</v>
      </c>
      <c r="BM424" s="198" t="s">
        <v>658</v>
      </c>
    </row>
    <row r="425" spans="1:47" s="2" customFormat="1" ht="19.5">
      <c r="A425" s="35"/>
      <c r="B425" s="36"/>
      <c r="C425" s="37"/>
      <c r="D425" s="200" t="s">
        <v>128</v>
      </c>
      <c r="E425" s="37"/>
      <c r="F425" s="201" t="s">
        <v>657</v>
      </c>
      <c r="G425" s="37"/>
      <c r="H425" s="37"/>
      <c r="I425" s="202"/>
      <c r="J425" s="37"/>
      <c r="K425" s="37"/>
      <c r="L425" s="40"/>
      <c r="M425" s="203"/>
      <c r="N425" s="204"/>
      <c r="O425" s="72"/>
      <c r="P425" s="72"/>
      <c r="Q425" s="72"/>
      <c r="R425" s="72"/>
      <c r="S425" s="72"/>
      <c r="T425" s="73"/>
      <c r="U425" s="35"/>
      <c r="V425" s="35"/>
      <c r="W425" s="35"/>
      <c r="X425" s="35"/>
      <c r="Y425" s="35"/>
      <c r="Z425" s="35"/>
      <c r="AA425" s="35"/>
      <c r="AB425" s="35"/>
      <c r="AC425" s="35"/>
      <c r="AD425" s="35"/>
      <c r="AE425" s="35"/>
      <c r="AT425" s="18" t="s">
        <v>128</v>
      </c>
      <c r="AU425" s="18" t="s">
        <v>85</v>
      </c>
    </row>
    <row r="426" spans="1:65" s="2" customFormat="1" ht="19.9" customHeight="1">
      <c r="A426" s="35"/>
      <c r="B426" s="36"/>
      <c r="C426" s="253" t="s">
        <v>659</v>
      </c>
      <c r="D426" s="253" t="s">
        <v>270</v>
      </c>
      <c r="E426" s="254" t="s">
        <v>660</v>
      </c>
      <c r="F426" s="255" t="s">
        <v>661</v>
      </c>
      <c r="G426" s="256" t="s">
        <v>409</v>
      </c>
      <c r="H426" s="257">
        <v>1</v>
      </c>
      <c r="I426" s="258"/>
      <c r="J426" s="259">
        <f>ROUND(I426*H426,2)</f>
        <v>0</v>
      </c>
      <c r="K426" s="255" t="s">
        <v>200</v>
      </c>
      <c r="L426" s="260"/>
      <c r="M426" s="261" t="s">
        <v>1</v>
      </c>
      <c r="N426" s="262" t="s">
        <v>41</v>
      </c>
      <c r="O426" s="72"/>
      <c r="P426" s="196">
        <f>O426*H426</f>
        <v>0</v>
      </c>
      <c r="Q426" s="196">
        <v>0.0035</v>
      </c>
      <c r="R426" s="196">
        <f>Q426*H426</f>
        <v>0.0035</v>
      </c>
      <c r="S426" s="196">
        <v>0</v>
      </c>
      <c r="T426" s="197">
        <f>S426*H426</f>
        <v>0</v>
      </c>
      <c r="U426" s="35"/>
      <c r="V426" s="35"/>
      <c r="W426" s="35"/>
      <c r="X426" s="35"/>
      <c r="Y426" s="35"/>
      <c r="Z426" s="35"/>
      <c r="AA426" s="35"/>
      <c r="AB426" s="35"/>
      <c r="AC426" s="35"/>
      <c r="AD426" s="35"/>
      <c r="AE426" s="35"/>
      <c r="AR426" s="198" t="s">
        <v>154</v>
      </c>
      <c r="AT426" s="198" t="s">
        <v>270</v>
      </c>
      <c r="AU426" s="198" t="s">
        <v>85</v>
      </c>
      <c r="AY426" s="18" t="s">
        <v>118</v>
      </c>
      <c r="BE426" s="199">
        <f>IF(N426="základní",J426,0)</f>
        <v>0</v>
      </c>
      <c r="BF426" s="199">
        <f>IF(N426="snížená",J426,0)</f>
        <v>0</v>
      </c>
      <c r="BG426" s="199">
        <f>IF(N426="zákl. přenesená",J426,0)</f>
        <v>0</v>
      </c>
      <c r="BH426" s="199">
        <f>IF(N426="sníž. přenesená",J426,0)</f>
        <v>0</v>
      </c>
      <c r="BI426" s="199">
        <f>IF(N426="nulová",J426,0)</f>
        <v>0</v>
      </c>
      <c r="BJ426" s="18" t="s">
        <v>83</v>
      </c>
      <c r="BK426" s="199">
        <f>ROUND(I426*H426,2)</f>
        <v>0</v>
      </c>
      <c r="BL426" s="18" t="s">
        <v>136</v>
      </c>
      <c r="BM426" s="198" t="s">
        <v>662</v>
      </c>
    </row>
    <row r="427" spans="1:47" s="2" customFormat="1" ht="11.25">
      <c r="A427" s="35"/>
      <c r="B427" s="36"/>
      <c r="C427" s="37"/>
      <c r="D427" s="200" t="s">
        <v>128</v>
      </c>
      <c r="E427" s="37"/>
      <c r="F427" s="201" t="s">
        <v>661</v>
      </c>
      <c r="G427" s="37"/>
      <c r="H427" s="37"/>
      <c r="I427" s="202"/>
      <c r="J427" s="37"/>
      <c r="K427" s="37"/>
      <c r="L427" s="40"/>
      <c r="M427" s="203"/>
      <c r="N427" s="204"/>
      <c r="O427" s="72"/>
      <c r="P427" s="72"/>
      <c r="Q427" s="72"/>
      <c r="R427" s="72"/>
      <c r="S427" s="72"/>
      <c r="T427" s="73"/>
      <c r="U427" s="35"/>
      <c r="V427" s="35"/>
      <c r="W427" s="35"/>
      <c r="X427" s="35"/>
      <c r="Y427" s="35"/>
      <c r="Z427" s="35"/>
      <c r="AA427" s="35"/>
      <c r="AB427" s="35"/>
      <c r="AC427" s="35"/>
      <c r="AD427" s="35"/>
      <c r="AE427" s="35"/>
      <c r="AT427" s="18" t="s">
        <v>128</v>
      </c>
      <c r="AU427" s="18" t="s">
        <v>85</v>
      </c>
    </row>
    <row r="428" spans="1:65" s="2" customFormat="1" ht="14.45" customHeight="1">
      <c r="A428" s="35"/>
      <c r="B428" s="36"/>
      <c r="C428" s="187" t="s">
        <v>663</v>
      </c>
      <c r="D428" s="187" t="s">
        <v>121</v>
      </c>
      <c r="E428" s="188" t="s">
        <v>664</v>
      </c>
      <c r="F428" s="189" t="s">
        <v>665</v>
      </c>
      <c r="G428" s="190" t="s">
        <v>409</v>
      </c>
      <c r="H428" s="191">
        <v>1</v>
      </c>
      <c r="I428" s="192"/>
      <c r="J428" s="193">
        <f>ROUND(I428*H428,2)</f>
        <v>0</v>
      </c>
      <c r="K428" s="189" t="s">
        <v>200</v>
      </c>
      <c r="L428" s="40"/>
      <c r="M428" s="194" t="s">
        <v>1</v>
      </c>
      <c r="N428" s="195" t="s">
        <v>41</v>
      </c>
      <c r="O428" s="72"/>
      <c r="P428" s="196">
        <f>O428*H428</f>
        <v>0</v>
      </c>
      <c r="Q428" s="196">
        <v>0.00034</v>
      </c>
      <c r="R428" s="196">
        <f>Q428*H428</f>
        <v>0.00034</v>
      </c>
      <c r="S428" s="196">
        <v>0</v>
      </c>
      <c r="T428" s="197">
        <f>S428*H428</f>
        <v>0</v>
      </c>
      <c r="U428" s="35"/>
      <c r="V428" s="35"/>
      <c r="W428" s="35"/>
      <c r="X428" s="35"/>
      <c r="Y428" s="35"/>
      <c r="Z428" s="35"/>
      <c r="AA428" s="35"/>
      <c r="AB428" s="35"/>
      <c r="AC428" s="35"/>
      <c r="AD428" s="35"/>
      <c r="AE428" s="35"/>
      <c r="AR428" s="198" t="s">
        <v>136</v>
      </c>
      <c r="AT428" s="198" t="s">
        <v>121</v>
      </c>
      <c r="AU428" s="198" t="s">
        <v>85</v>
      </c>
      <c r="AY428" s="18" t="s">
        <v>118</v>
      </c>
      <c r="BE428" s="199">
        <f>IF(N428="základní",J428,0)</f>
        <v>0</v>
      </c>
      <c r="BF428" s="199">
        <f>IF(N428="snížená",J428,0)</f>
        <v>0</v>
      </c>
      <c r="BG428" s="199">
        <f>IF(N428="zákl. přenesená",J428,0)</f>
        <v>0</v>
      </c>
      <c r="BH428" s="199">
        <f>IF(N428="sníž. přenesená",J428,0)</f>
        <v>0</v>
      </c>
      <c r="BI428" s="199">
        <f>IF(N428="nulová",J428,0)</f>
        <v>0</v>
      </c>
      <c r="BJ428" s="18" t="s">
        <v>83</v>
      </c>
      <c r="BK428" s="199">
        <f>ROUND(I428*H428,2)</f>
        <v>0</v>
      </c>
      <c r="BL428" s="18" t="s">
        <v>136</v>
      </c>
      <c r="BM428" s="198" t="s">
        <v>666</v>
      </c>
    </row>
    <row r="429" spans="1:47" s="2" customFormat="1" ht="19.5">
      <c r="A429" s="35"/>
      <c r="B429" s="36"/>
      <c r="C429" s="37"/>
      <c r="D429" s="200" t="s">
        <v>128</v>
      </c>
      <c r="E429" s="37"/>
      <c r="F429" s="201" t="s">
        <v>667</v>
      </c>
      <c r="G429" s="37"/>
      <c r="H429" s="37"/>
      <c r="I429" s="202"/>
      <c r="J429" s="37"/>
      <c r="K429" s="37"/>
      <c r="L429" s="40"/>
      <c r="M429" s="203"/>
      <c r="N429" s="204"/>
      <c r="O429" s="72"/>
      <c r="P429" s="72"/>
      <c r="Q429" s="72"/>
      <c r="R429" s="72"/>
      <c r="S429" s="72"/>
      <c r="T429" s="73"/>
      <c r="U429" s="35"/>
      <c r="V429" s="35"/>
      <c r="W429" s="35"/>
      <c r="X429" s="35"/>
      <c r="Y429" s="35"/>
      <c r="Z429" s="35"/>
      <c r="AA429" s="35"/>
      <c r="AB429" s="35"/>
      <c r="AC429" s="35"/>
      <c r="AD429" s="35"/>
      <c r="AE429" s="35"/>
      <c r="AT429" s="18" t="s">
        <v>128</v>
      </c>
      <c r="AU429" s="18" t="s">
        <v>85</v>
      </c>
    </row>
    <row r="430" spans="1:47" s="2" customFormat="1" ht="243.75">
      <c r="A430" s="35"/>
      <c r="B430" s="36"/>
      <c r="C430" s="37"/>
      <c r="D430" s="200" t="s">
        <v>203</v>
      </c>
      <c r="E430" s="37"/>
      <c r="F430" s="205" t="s">
        <v>575</v>
      </c>
      <c r="G430" s="37"/>
      <c r="H430" s="37"/>
      <c r="I430" s="202"/>
      <c r="J430" s="37"/>
      <c r="K430" s="37"/>
      <c r="L430" s="40"/>
      <c r="M430" s="203"/>
      <c r="N430" s="204"/>
      <c r="O430" s="72"/>
      <c r="P430" s="72"/>
      <c r="Q430" s="72"/>
      <c r="R430" s="72"/>
      <c r="S430" s="72"/>
      <c r="T430" s="73"/>
      <c r="U430" s="35"/>
      <c r="V430" s="35"/>
      <c r="W430" s="35"/>
      <c r="X430" s="35"/>
      <c r="Y430" s="35"/>
      <c r="Z430" s="35"/>
      <c r="AA430" s="35"/>
      <c r="AB430" s="35"/>
      <c r="AC430" s="35"/>
      <c r="AD430" s="35"/>
      <c r="AE430" s="35"/>
      <c r="AT430" s="18" t="s">
        <v>203</v>
      </c>
      <c r="AU430" s="18" t="s">
        <v>85</v>
      </c>
    </row>
    <row r="431" spans="1:65" s="2" customFormat="1" ht="24">
      <c r="A431" s="35"/>
      <c r="B431" s="36"/>
      <c r="C431" s="253" t="s">
        <v>668</v>
      </c>
      <c r="D431" s="253" t="s">
        <v>270</v>
      </c>
      <c r="E431" s="254" t="s">
        <v>669</v>
      </c>
      <c r="F431" s="255" t="s">
        <v>670</v>
      </c>
      <c r="G431" s="256" t="s">
        <v>409</v>
      </c>
      <c r="H431" s="257">
        <v>1</v>
      </c>
      <c r="I431" s="258"/>
      <c r="J431" s="259">
        <f>ROUND(I431*H431,2)</f>
        <v>0</v>
      </c>
      <c r="K431" s="255" t="s">
        <v>200</v>
      </c>
      <c r="L431" s="260"/>
      <c r="M431" s="261" t="s">
        <v>1</v>
      </c>
      <c r="N431" s="262" t="s">
        <v>41</v>
      </c>
      <c r="O431" s="72"/>
      <c r="P431" s="196">
        <f>O431*H431</f>
        <v>0</v>
      </c>
      <c r="Q431" s="196">
        <v>0.043</v>
      </c>
      <c r="R431" s="196">
        <f>Q431*H431</f>
        <v>0.043</v>
      </c>
      <c r="S431" s="196">
        <v>0</v>
      </c>
      <c r="T431" s="197">
        <f>S431*H431</f>
        <v>0</v>
      </c>
      <c r="U431" s="35"/>
      <c r="V431" s="35"/>
      <c r="W431" s="35"/>
      <c r="X431" s="35"/>
      <c r="Y431" s="35"/>
      <c r="Z431" s="35"/>
      <c r="AA431" s="35"/>
      <c r="AB431" s="35"/>
      <c r="AC431" s="35"/>
      <c r="AD431" s="35"/>
      <c r="AE431" s="35"/>
      <c r="AR431" s="198" t="s">
        <v>154</v>
      </c>
      <c r="AT431" s="198" t="s">
        <v>270</v>
      </c>
      <c r="AU431" s="198" t="s">
        <v>85</v>
      </c>
      <c r="AY431" s="18" t="s">
        <v>118</v>
      </c>
      <c r="BE431" s="199">
        <f>IF(N431="základní",J431,0)</f>
        <v>0</v>
      </c>
      <c r="BF431" s="199">
        <f>IF(N431="snížená",J431,0)</f>
        <v>0</v>
      </c>
      <c r="BG431" s="199">
        <f>IF(N431="zákl. přenesená",J431,0)</f>
        <v>0</v>
      </c>
      <c r="BH431" s="199">
        <f>IF(N431="sníž. přenesená",J431,0)</f>
        <v>0</v>
      </c>
      <c r="BI431" s="199">
        <f>IF(N431="nulová",J431,0)</f>
        <v>0</v>
      </c>
      <c r="BJ431" s="18" t="s">
        <v>83</v>
      </c>
      <c r="BK431" s="199">
        <f>ROUND(I431*H431,2)</f>
        <v>0</v>
      </c>
      <c r="BL431" s="18" t="s">
        <v>136</v>
      </c>
      <c r="BM431" s="198" t="s">
        <v>671</v>
      </c>
    </row>
    <row r="432" spans="1:47" s="2" customFormat="1" ht="11.25">
      <c r="A432" s="35"/>
      <c r="B432" s="36"/>
      <c r="C432" s="37"/>
      <c r="D432" s="200" t="s">
        <v>128</v>
      </c>
      <c r="E432" s="37"/>
      <c r="F432" s="201" t="s">
        <v>670</v>
      </c>
      <c r="G432" s="37"/>
      <c r="H432" s="37"/>
      <c r="I432" s="202"/>
      <c r="J432" s="37"/>
      <c r="K432" s="37"/>
      <c r="L432" s="40"/>
      <c r="M432" s="203"/>
      <c r="N432" s="204"/>
      <c r="O432" s="72"/>
      <c r="P432" s="72"/>
      <c r="Q432" s="72"/>
      <c r="R432" s="72"/>
      <c r="S432" s="72"/>
      <c r="T432" s="73"/>
      <c r="U432" s="35"/>
      <c r="V432" s="35"/>
      <c r="W432" s="35"/>
      <c r="X432" s="35"/>
      <c r="Y432" s="35"/>
      <c r="Z432" s="35"/>
      <c r="AA432" s="35"/>
      <c r="AB432" s="35"/>
      <c r="AC432" s="35"/>
      <c r="AD432" s="35"/>
      <c r="AE432" s="35"/>
      <c r="AT432" s="18" t="s">
        <v>128</v>
      </c>
      <c r="AU432" s="18" t="s">
        <v>85</v>
      </c>
    </row>
    <row r="433" spans="1:65" s="2" customFormat="1" ht="14.45" customHeight="1">
      <c r="A433" s="35"/>
      <c r="B433" s="36"/>
      <c r="C433" s="253" t="s">
        <v>672</v>
      </c>
      <c r="D433" s="253" t="s">
        <v>270</v>
      </c>
      <c r="E433" s="254" t="s">
        <v>673</v>
      </c>
      <c r="F433" s="255" t="s">
        <v>674</v>
      </c>
      <c r="G433" s="256" t="s">
        <v>409</v>
      </c>
      <c r="H433" s="257">
        <v>1</v>
      </c>
      <c r="I433" s="258"/>
      <c r="J433" s="259">
        <f>ROUND(I433*H433,2)</f>
        <v>0</v>
      </c>
      <c r="K433" s="255" t="s">
        <v>1</v>
      </c>
      <c r="L433" s="260"/>
      <c r="M433" s="261" t="s">
        <v>1</v>
      </c>
      <c r="N433" s="262" t="s">
        <v>41</v>
      </c>
      <c r="O433" s="72"/>
      <c r="P433" s="196">
        <f>O433*H433</f>
        <v>0</v>
      </c>
      <c r="Q433" s="196">
        <v>0</v>
      </c>
      <c r="R433" s="196">
        <f>Q433*H433</f>
        <v>0</v>
      </c>
      <c r="S433" s="196">
        <v>0</v>
      </c>
      <c r="T433" s="197">
        <f>S433*H433</f>
        <v>0</v>
      </c>
      <c r="U433" s="35"/>
      <c r="V433" s="35"/>
      <c r="W433" s="35"/>
      <c r="X433" s="35"/>
      <c r="Y433" s="35"/>
      <c r="Z433" s="35"/>
      <c r="AA433" s="35"/>
      <c r="AB433" s="35"/>
      <c r="AC433" s="35"/>
      <c r="AD433" s="35"/>
      <c r="AE433" s="35"/>
      <c r="AR433" s="198" t="s">
        <v>154</v>
      </c>
      <c r="AT433" s="198" t="s">
        <v>270</v>
      </c>
      <c r="AU433" s="198" t="s">
        <v>85</v>
      </c>
      <c r="AY433" s="18" t="s">
        <v>118</v>
      </c>
      <c r="BE433" s="199">
        <f>IF(N433="základní",J433,0)</f>
        <v>0</v>
      </c>
      <c r="BF433" s="199">
        <f>IF(N433="snížená",J433,0)</f>
        <v>0</v>
      </c>
      <c r="BG433" s="199">
        <f>IF(N433="zákl. přenesená",J433,0)</f>
        <v>0</v>
      </c>
      <c r="BH433" s="199">
        <f>IF(N433="sníž. přenesená",J433,0)</f>
        <v>0</v>
      </c>
      <c r="BI433" s="199">
        <f>IF(N433="nulová",J433,0)</f>
        <v>0</v>
      </c>
      <c r="BJ433" s="18" t="s">
        <v>83</v>
      </c>
      <c r="BK433" s="199">
        <f>ROUND(I433*H433,2)</f>
        <v>0</v>
      </c>
      <c r="BL433" s="18" t="s">
        <v>136</v>
      </c>
      <c r="BM433" s="198" t="s">
        <v>675</v>
      </c>
    </row>
    <row r="434" spans="1:47" s="2" customFormat="1" ht="11.25">
      <c r="A434" s="35"/>
      <c r="B434" s="36"/>
      <c r="C434" s="37"/>
      <c r="D434" s="200" t="s">
        <v>128</v>
      </c>
      <c r="E434" s="37"/>
      <c r="F434" s="201" t="s">
        <v>674</v>
      </c>
      <c r="G434" s="37"/>
      <c r="H434" s="37"/>
      <c r="I434" s="202"/>
      <c r="J434" s="37"/>
      <c r="K434" s="37"/>
      <c r="L434" s="40"/>
      <c r="M434" s="203"/>
      <c r="N434" s="204"/>
      <c r="O434" s="72"/>
      <c r="P434" s="72"/>
      <c r="Q434" s="72"/>
      <c r="R434" s="72"/>
      <c r="S434" s="72"/>
      <c r="T434" s="73"/>
      <c r="U434" s="35"/>
      <c r="V434" s="35"/>
      <c r="W434" s="35"/>
      <c r="X434" s="35"/>
      <c r="Y434" s="35"/>
      <c r="Z434" s="35"/>
      <c r="AA434" s="35"/>
      <c r="AB434" s="35"/>
      <c r="AC434" s="35"/>
      <c r="AD434" s="35"/>
      <c r="AE434" s="35"/>
      <c r="AT434" s="18" t="s">
        <v>128</v>
      </c>
      <c r="AU434" s="18" t="s">
        <v>85</v>
      </c>
    </row>
    <row r="435" spans="1:65" s="2" customFormat="1" ht="24">
      <c r="A435" s="35"/>
      <c r="B435" s="36"/>
      <c r="C435" s="187" t="s">
        <v>676</v>
      </c>
      <c r="D435" s="187" t="s">
        <v>121</v>
      </c>
      <c r="E435" s="188" t="s">
        <v>677</v>
      </c>
      <c r="F435" s="189" t="s">
        <v>678</v>
      </c>
      <c r="G435" s="190" t="s">
        <v>409</v>
      </c>
      <c r="H435" s="191">
        <v>2</v>
      </c>
      <c r="I435" s="192"/>
      <c r="J435" s="193">
        <f>ROUND(I435*H435,2)</f>
        <v>0</v>
      </c>
      <c r="K435" s="189" t="s">
        <v>1</v>
      </c>
      <c r="L435" s="40"/>
      <c r="M435" s="194" t="s">
        <v>1</v>
      </c>
      <c r="N435" s="195" t="s">
        <v>41</v>
      </c>
      <c r="O435" s="72"/>
      <c r="P435" s="196">
        <f>O435*H435</f>
        <v>0</v>
      </c>
      <c r="Q435" s="196">
        <v>0</v>
      </c>
      <c r="R435" s="196">
        <f>Q435*H435</f>
        <v>0</v>
      </c>
      <c r="S435" s="196">
        <v>0</v>
      </c>
      <c r="T435" s="197">
        <f>S435*H435</f>
        <v>0</v>
      </c>
      <c r="U435" s="35"/>
      <c r="V435" s="35"/>
      <c r="W435" s="35"/>
      <c r="X435" s="35"/>
      <c r="Y435" s="35"/>
      <c r="Z435" s="35"/>
      <c r="AA435" s="35"/>
      <c r="AB435" s="35"/>
      <c r="AC435" s="35"/>
      <c r="AD435" s="35"/>
      <c r="AE435" s="35"/>
      <c r="AR435" s="198" t="s">
        <v>136</v>
      </c>
      <c r="AT435" s="198" t="s">
        <v>121</v>
      </c>
      <c r="AU435" s="198" t="s">
        <v>85</v>
      </c>
      <c r="AY435" s="18" t="s">
        <v>118</v>
      </c>
      <c r="BE435" s="199">
        <f>IF(N435="základní",J435,0)</f>
        <v>0</v>
      </c>
      <c r="BF435" s="199">
        <f>IF(N435="snížená",J435,0)</f>
        <v>0</v>
      </c>
      <c r="BG435" s="199">
        <f>IF(N435="zákl. přenesená",J435,0)</f>
        <v>0</v>
      </c>
      <c r="BH435" s="199">
        <f>IF(N435="sníž. přenesená",J435,0)</f>
        <v>0</v>
      </c>
      <c r="BI435" s="199">
        <f>IF(N435="nulová",J435,0)</f>
        <v>0</v>
      </c>
      <c r="BJ435" s="18" t="s">
        <v>83</v>
      </c>
      <c r="BK435" s="199">
        <f>ROUND(I435*H435,2)</f>
        <v>0</v>
      </c>
      <c r="BL435" s="18" t="s">
        <v>136</v>
      </c>
      <c r="BM435" s="198" t="s">
        <v>679</v>
      </c>
    </row>
    <row r="436" spans="1:47" s="2" customFormat="1" ht="11.25">
      <c r="A436" s="35"/>
      <c r="B436" s="36"/>
      <c r="C436" s="37"/>
      <c r="D436" s="200" t="s">
        <v>128</v>
      </c>
      <c r="E436" s="37"/>
      <c r="F436" s="201" t="s">
        <v>678</v>
      </c>
      <c r="G436" s="37"/>
      <c r="H436" s="37"/>
      <c r="I436" s="202"/>
      <c r="J436" s="37"/>
      <c r="K436" s="37"/>
      <c r="L436" s="40"/>
      <c r="M436" s="203"/>
      <c r="N436" s="204"/>
      <c r="O436" s="72"/>
      <c r="P436" s="72"/>
      <c r="Q436" s="72"/>
      <c r="R436" s="72"/>
      <c r="S436" s="72"/>
      <c r="T436" s="73"/>
      <c r="U436" s="35"/>
      <c r="V436" s="35"/>
      <c r="W436" s="35"/>
      <c r="X436" s="35"/>
      <c r="Y436" s="35"/>
      <c r="Z436" s="35"/>
      <c r="AA436" s="35"/>
      <c r="AB436" s="35"/>
      <c r="AC436" s="35"/>
      <c r="AD436" s="35"/>
      <c r="AE436" s="35"/>
      <c r="AT436" s="18" t="s">
        <v>128</v>
      </c>
      <c r="AU436" s="18" t="s">
        <v>85</v>
      </c>
    </row>
    <row r="437" spans="1:47" s="2" customFormat="1" ht="243.75">
      <c r="A437" s="35"/>
      <c r="B437" s="36"/>
      <c r="C437" s="37"/>
      <c r="D437" s="200" t="s">
        <v>203</v>
      </c>
      <c r="E437" s="37"/>
      <c r="F437" s="205" t="s">
        <v>575</v>
      </c>
      <c r="G437" s="37"/>
      <c r="H437" s="37"/>
      <c r="I437" s="202"/>
      <c r="J437" s="37"/>
      <c r="K437" s="37"/>
      <c r="L437" s="40"/>
      <c r="M437" s="203"/>
      <c r="N437" s="204"/>
      <c r="O437" s="72"/>
      <c r="P437" s="72"/>
      <c r="Q437" s="72"/>
      <c r="R437" s="72"/>
      <c r="S437" s="72"/>
      <c r="T437" s="73"/>
      <c r="U437" s="35"/>
      <c r="V437" s="35"/>
      <c r="W437" s="35"/>
      <c r="X437" s="35"/>
      <c r="Y437" s="35"/>
      <c r="Z437" s="35"/>
      <c r="AA437" s="35"/>
      <c r="AB437" s="35"/>
      <c r="AC437" s="35"/>
      <c r="AD437" s="35"/>
      <c r="AE437" s="35"/>
      <c r="AT437" s="18" t="s">
        <v>203</v>
      </c>
      <c r="AU437" s="18" t="s">
        <v>85</v>
      </c>
    </row>
    <row r="438" spans="1:65" s="2" customFormat="1" ht="14.45" customHeight="1">
      <c r="A438" s="35"/>
      <c r="B438" s="36"/>
      <c r="C438" s="253" t="s">
        <v>680</v>
      </c>
      <c r="D438" s="253" t="s">
        <v>270</v>
      </c>
      <c r="E438" s="254" t="s">
        <v>681</v>
      </c>
      <c r="F438" s="255" t="s">
        <v>682</v>
      </c>
      <c r="G438" s="256" t="s">
        <v>1</v>
      </c>
      <c r="H438" s="257">
        <v>1</v>
      </c>
      <c r="I438" s="258"/>
      <c r="J438" s="259">
        <f>ROUND(I438*H438,2)</f>
        <v>0</v>
      </c>
      <c r="K438" s="255" t="s">
        <v>1</v>
      </c>
      <c r="L438" s="260"/>
      <c r="M438" s="261" t="s">
        <v>1</v>
      </c>
      <c r="N438" s="262" t="s">
        <v>41</v>
      </c>
      <c r="O438" s="72"/>
      <c r="P438" s="196">
        <f>O438*H438</f>
        <v>0</v>
      </c>
      <c r="Q438" s="196">
        <v>0</v>
      </c>
      <c r="R438" s="196">
        <f>Q438*H438</f>
        <v>0</v>
      </c>
      <c r="S438" s="196">
        <v>0</v>
      </c>
      <c r="T438" s="197">
        <f>S438*H438</f>
        <v>0</v>
      </c>
      <c r="U438" s="35"/>
      <c r="V438" s="35"/>
      <c r="W438" s="35"/>
      <c r="X438" s="35"/>
      <c r="Y438" s="35"/>
      <c r="Z438" s="35"/>
      <c r="AA438" s="35"/>
      <c r="AB438" s="35"/>
      <c r="AC438" s="35"/>
      <c r="AD438" s="35"/>
      <c r="AE438" s="35"/>
      <c r="AR438" s="198" t="s">
        <v>154</v>
      </c>
      <c r="AT438" s="198" t="s">
        <v>270</v>
      </c>
      <c r="AU438" s="198" t="s">
        <v>85</v>
      </c>
      <c r="AY438" s="18" t="s">
        <v>118</v>
      </c>
      <c r="BE438" s="199">
        <f>IF(N438="základní",J438,0)</f>
        <v>0</v>
      </c>
      <c r="BF438" s="199">
        <f>IF(N438="snížená",J438,0)</f>
        <v>0</v>
      </c>
      <c r="BG438" s="199">
        <f>IF(N438="zákl. přenesená",J438,0)</f>
        <v>0</v>
      </c>
      <c r="BH438" s="199">
        <f>IF(N438="sníž. přenesená",J438,0)</f>
        <v>0</v>
      </c>
      <c r="BI438" s="199">
        <f>IF(N438="nulová",J438,0)</f>
        <v>0</v>
      </c>
      <c r="BJ438" s="18" t="s">
        <v>83</v>
      </c>
      <c r="BK438" s="199">
        <f>ROUND(I438*H438,2)</f>
        <v>0</v>
      </c>
      <c r="BL438" s="18" t="s">
        <v>136</v>
      </c>
      <c r="BM438" s="198" t="s">
        <v>683</v>
      </c>
    </row>
    <row r="439" spans="1:47" s="2" customFormat="1" ht="11.25">
      <c r="A439" s="35"/>
      <c r="B439" s="36"/>
      <c r="C439" s="37"/>
      <c r="D439" s="200" t="s">
        <v>128</v>
      </c>
      <c r="E439" s="37"/>
      <c r="F439" s="201" t="s">
        <v>682</v>
      </c>
      <c r="G439" s="37"/>
      <c r="H439" s="37"/>
      <c r="I439" s="202"/>
      <c r="J439" s="37"/>
      <c r="K439" s="37"/>
      <c r="L439" s="40"/>
      <c r="M439" s="203"/>
      <c r="N439" s="204"/>
      <c r="O439" s="72"/>
      <c r="P439" s="72"/>
      <c r="Q439" s="72"/>
      <c r="R439" s="72"/>
      <c r="S439" s="72"/>
      <c r="T439" s="73"/>
      <c r="U439" s="35"/>
      <c r="V439" s="35"/>
      <c r="W439" s="35"/>
      <c r="X439" s="35"/>
      <c r="Y439" s="35"/>
      <c r="Z439" s="35"/>
      <c r="AA439" s="35"/>
      <c r="AB439" s="35"/>
      <c r="AC439" s="35"/>
      <c r="AD439" s="35"/>
      <c r="AE439" s="35"/>
      <c r="AT439" s="18" t="s">
        <v>128</v>
      </c>
      <c r="AU439" s="18" t="s">
        <v>85</v>
      </c>
    </row>
    <row r="440" spans="1:65" s="2" customFormat="1" ht="24">
      <c r="A440" s="35"/>
      <c r="B440" s="36"/>
      <c r="C440" s="187" t="s">
        <v>684</v>
      </c>
      <c r="D440" s="187" t="s">
        <v>121</v>
      </c>
      <c r="E440" s="188" t="s">
        <v>685</v>
      </c>
      <c r="F440" s="189" t="s">
        <v>686</v>
      </c>
      <c r="G440" s="190" t="s">
        <v>213</v>
      </c>
      <c r="H440" s="191">
        <v>79</v>
      </c>
      <c r="I440" s="192"/>
      <c r="J440" s="193">
        <f>ROUND(I440*H440,2)</f>
        <v>0</v>
      </c>
      <c r="K440" s="189" t="s">
        <v>200</v>
      </c>
      <c r="L440" s="40"/>
      <c r="M440" s="194" t="s">
        <v>1</v>
      </c>
      <c r="N440" s="195" t="s">
        <v>41</v>
      </c>
      <c r="O440" s="72"/>
      <c r="P440" s="196">
        <f>O440*H440</f>
        <v>0</v>
      </c>
      <c r="Q440" s="196">
        <v>0</v>
      </c>
      <c r="R440" s="196">
        <f>Q440*H440</f>
        <v>0</v>
      </c>
      <c r="S440" s="196">
        <v>0</v>
      </c>
      <c r="T440" s="197">
        <f>S440*H440</f>
        <v>0</v>
      </c>
      <c r="U440" s="35"/>
      <c r="V440" s="35"/>
      <c r="W440" s="35"/>
      <c r="X440" s="35"/>
      <c r="Y440" s="35"/>
      <c r="Z440" s="35"/>
      <c r="AA440" s="35"/>
      <c r="AB440" s="35"/>
      <c r="AC440" s="35"/>
      <c r="AD440" s="35"/>
      <c r="AE440" s="35"/>
      <c r="AR440" s="198" t="s">
        <v>136</v>
      </c>
      <c r="AT440" s="198" t="s">
        <v>121</v>
      </c>
      <c r="AU440" s="198" t="s">
        <v>85</v>
      </c>
      <c r="AY440" s="18" t="s">
        <v>118</v>
      </c>
      <c r="BE440" s="199">
        <f>IF(N440="základní",J440,0)</f>
        <v>0</v>
      </c>
      <c r="BF440" s="199">
        <f>IF(N440="snížená",J440,0)</f>
        <v>0</v>
      </c>
      <c r="BG440" s="199">
        <f>IF(N440="zákl. přenesená",J440,0)</f>
        <v>0</v>
      </c>
      <c r="BH440" s="199">
        <f>IF(N440="sníž. přenesená",J440,0)</f>
        <v>0</v>
      </c>
      <c r="BI440" s="199">
        <f>IF(N440="nulová",J440,0)</f>
        <v>0</v>
      </c>
      <c r="BJ440" s="18" t="s">
        <v>83</v>
      </c>
      <c r="BK440" s="199">
        <f>ROUND(I440*H440,2)</f>
        <v>0</v>
      </c>
      <c r="BL440" s="18" t="s">
        <v>136</v>
      </c>
      <c r="BM440" s="198" t="s">
        <v>687</v>
      </c>
    </row>
    <row r="441" spans="1:47" s="2" customFormat="1" ht="11.25">
      <c r="A441" s="35"/>
      <c r="B441" s="36"/>
      <c r="C441" s="37"/>
      <c r="D441" s="200" t="s">
        <v>128</v>
      </c>
      <c r="E441" s="37"/>
      <c r="F441" s="201" t="s">
        <v>686</v>
      </c>
      <c r="G441" s="37"/>
      <c r="H441" s="37"/>
      <c r="I441" s="202"/>
      <c r="J441" s="37"/>
      <c r="K441" s="37"/>
      <c r="L441" s="40"/>
      <c r="M441" s="203"/>
      <c r="N441" s="204"/>
      <c r="O441" s="72"/>
      <c r="P441" s="72"/>
      <c r="Q441" s="72"/>
      <c r="R441" s="72"/>
      <c r="S441" s="72"/>
      <c r="T441" s="73"/>
      <c r="U441" s="35"/>
      <c r="V441" s="35"/>
      <c r="W441" s="35"/>
      <c r="X441" s="35"/>
      <c r="Y441" s="35"/>
      <c r="Z441" s="35"/>
      <c r="AA441" s="35"/>
      <c r="AB441" s="35"/>
      <c r="AC441" s="35"/>
      <c r="AD441" s="35"/>
      <c r="AE441" s="35"/>
      <c r="AT441" s="18" t="s">
        <v>128</v>
      </c>
      <c r="AU441" s="18" t="s">
        <v>85</v>
      </c>
    </row>
    <row r="442" spans="1:47" s="2" customFormat="1" ht="29.25">
      <c r="A442" s="35"/>
      <c r="B442" s="36"/>
      <c r="C442" s="37"/>
      <c r="D442" s="200" t="s">
        <v>203</v>
      </c>
      <c r="E442" s="37"/>
      <c r="F442" s="205" t="s">
        <v>688</v>
      </c>
      <c r="G442" s="37"/>
      <c r="H442" s="37"/>
      <c r="I442" s="202"/>
      <c r="J442" s="37"/>
      <c r="K442" s="37"/>
      <c r="L442" s="40"/>
      <c r="M442" s="203"/>
      <c r="N442" s="204"/>
      <c r="O442" s="72"/>
      <c r="P442" s="72"/>
      <c r="Q442" s="72"/>
      <c r="R442" s="72"/>
      <c r="S442" s="72"/>
      <c r="T442" s="73"/>
      <c r="U442" s="35"/>
      <c r="V442" s="35"/>
      <c r="W442" s="35"/>
      <c r="X442" s="35"/>
      <c r="Y442" s="35"/>
      <c r="Z442" s="35"/>
      <c r="AA442" s="35"/>
      <c r="AB442" s="35"/>
      <c r="AC442" s="35"/>
      <c r="AD442" s="35"/>
      <c r="AE442" s="35"/>
      <c r="AT442" s="18" t="s">
        <v>203</v>
      </c>
      <c r="AU442" s="18" t="s">
        <v>85</v>
      </c>
    </row>
    <row r="443" spans="1:65" s="2" customFormat="1" ht="24">
      <c r="A443" s="35"/>
      <c r="B443" s="36"/>
      <c r="C443" s="187" t="s">
        <v>689</v>
      </c>
      <c r="D443" s="187" t="s">
        <v>121</v>
      </c>
      <c r="E443" s="188" t="s">
        <v>690</v>
      </c>
      <c r="F443" s="189" t="s">
        <v>691</v>
      </c>
      <c r="G443" s="190" t="s">
        <v>409</v>
      </c>
      <c r="H443" s="191">
        <v>1</v>
      </c>
      <c r="I443" s="192"/>
      <c r="J443" s="193">
        <f>ROUND(I443*H443,2)</f>
        <v>0</v>
      </c>
      <c r="K443" s="189" t="s">
        <v>200</v>
      </c>
      <c r="L443" s="40"/>
      <c r="M443" s="194" t="s">
        <v>1</v>
      </c>
      <c r="N443" s="195" t="s">
        <v>41</v>
      </c>
      <c r="O443" s="72"/>
      <c r="P443" s="196">
        <f>O443*H443</f>
        <v>0</v>
      </c>
      <c r="Q443" s="196">
        <v>0.01248</v>
      </c>
      <c r="R443" s="196">
        <f>Q443*H443</f>
        <v>0.01248</v>
      </c>
      <c r="S443" s="196">
        <v>0</v>
      </c>
      <c r="T443" s="197">
        <f>S443*H443</f>
        <v>0</v>
      </c>
      <c r="U443" s="35"/>
      <c r="V443" s="35"/>
      <c r="W443" s="35"/>
      <c r="X443" s="35"/>
      <c r="Y443" s="35"/>
      <c r="Z443" s="35"/>
      <c r="AA443" s="35"/>
      <c r="AB443" s="35"/>
      <c r="AC443" s="35"/>
      <c r="AD443" s="35"/>
      <c r="AE443" s="35"/>
      <c r="AR443" s="198" t="s">
        <v>136</v>
      </c>
      <c r="AT443" s="198" t="s">
        <v>121</v>
      </c>
      <c r="AU443" s="198" t="s">
        <v>85</v>
      </c>
      <c r="AY443" s="18" t="s">
        <v>118</v>
      </c>
      <c r="BE443" s="199">
        <f>IF(N443="základní",J443,0)</f>
        <v>0</v>
      </c>
      <c r="BF443" s="199">
        <f>IF(N443="snížená",J443,0)</f>
        <v>0</v>
      </c>
      <c r="BG443" s="199">
        <f>IF(N443="zákl. přenesená",J443,0)</f>
        <v>0</v>
      </c>
      <c r="BH443" s="199">
        <f>IF(N443="sníž. přenesená",J443,0)</f>
        <v>0</v>
      </c>
      <c r="BI443" s="199">
        <f>IF(N443="nulová",J443,0)</f>
        <v>0</v>
      </c>
      <c r="BJ443" s="18" t="s">
        <v>83</v>
      </c>
      <c r="BK443" s="199">
        <f>ROUND(I443*H443,2)</f>
        <v>0</v>
      </c>
      <c r="BL443" s="18" t="s">
        <v>136</v>
      </c>
      <c r="BM443" s="198" t="s">
        <v>692</v>
      </c>
    </row>
    <row r="444" spans="1:47" s="2" customFormat="1" ht="19.5">
      <c r="A444" s="35"/>
      <c r="B444" s="36"/>
      <c r="C444" s="37"/>
      <c r="D444" s="200" t="s">
        <v>128</v>
      </c>
      <c r="E444" s="37"/>
      <c r="F444" s="201" t="s">
        <v>691</v>
      </c>
      <c r="G444" s="37"/>
      <c r="H444" s="37"/>
      <c r="I444" s="202"/>
      <c r="J444" s="37"/>
      <c r="K444" s="37"/>
      <c r="L444" s="40"/>
      <c r="M444" s="203"/>
      <c r="N444" s="204"/>
      <c r="O444" s="72"/>
      <c r="P444" s="72"/>
      <c r="Q444" s="72"/>
      <c r="R444" s="72"/>
      <c r="S444" s="72"/>
      <c r="T444" s="73"/>
      <c r="U444" s="35"/>
      <c r="V444" s="35"/>
      <c r="W444" s="35"/>
      <c r="X444" s="35"/>
      <c r="Y444" s="35"/>
      <c r="Z444" s="35"/>
      <c r="AA444" s="35"/>
      <c r="AB444" s="35"/>
      <c r="AC444" s="35"/>
      <c r="AD444" s="35"/>
      <c r="AE444" s="35"/>
      <c r="AT444" s="18" t="s">
        <v>128</v>
      </c>
      <c r="AU444" s="18" t="s">
        <v>85</v>
      </c>
    </row>
    <row r="445" spans="1:47" s="2" customFormat="1" ht="39">
      <c r="A445" s="35"/>
      <c r="B445" s="36"/>
      <c r="C445" s="37"/>
      <c r="D445" s="200" t="s">
        <v>203</v>
      </c>
      <c r="E445" s="37"/>
      <c r="F445" s="205" t="s">
        <v>693</v>
      </c>
      <c r="G445" s="37"/>
      <c r="H445" s="37"/>
      <c r="I445" s="202"/>
      <c r="J445" s="37"/>
      <c r="K445" s="37"/>
      <c r="L445" s="40"/>
      <c r="M445" s="203"/>
      <c r="N445" s="204"/>
      <c r="O445" s="72"/>
      <c r="P445" s="72"/>
      <c r="Q445" s="72"/>
      <c r="R445" s="72"/>
      <c r="S445" s="72"/>
      <c r="T445" s="73"/>
      <c r="U445" s="35"/>
      <c r="V445" s="35"/>
      <c r="W445" s="35"/>
      <c r="X445" s="35"/>
      <c r="Y445" s="35"/>
      <c r="Z445" s="35"/>
      <c r="AA445" s="35"/>
      <c r="AB445" s="35"/>
      <c r="AC445" s="35"/>
      <c r="AD445" s="35"/>
      <c r="AE445" s="35"/>
      <c r="AT445" s="18" t="s">
        <v>203</v>
      </c>
      <c r="AU445" s="18" t="s">
        <v>85</v>
      </c>
    </row>
    <row r="446" spans="1:65" s="2" customFormat="1" ht="24">
      <c r="A446" s="35"/>
      <c r="B446" s="36"/>
      <c r="C446" s="253" t="s">
        <v>694</v>
      </c>
      <c r="D446" s="253" t="s">
        <v>270</v>
      </c>
      <c r="E446" s="254" t="s">
        <v>695</v>
      </c>
      <c r="F446" s="255" t="s">
        <v>696</v>
      </c>
      <c r="G446" s="256" t="s">
        <v>409</v>
      </c>
      <c r="H446" s="257">
        <v>1</v>
      </c>
      <c r="I446" s="258"/>
      <c r="J446" s="259">
        <f>ROUND(I446*H446,2)</f>
        <v>0</v>
      </c>
      <c r="K446" s="255" t="s">
        <v>1</v>
      </c>
      <c r="L446" s="260"/>
      <c r="M446" s="261" t="s">
        <v>1</v>
      </c>
      <c r="N446" s="262" t="s">
        <v>41</v>
      </c>
      <c r="O446" s="72"/>
      <c r="P446" s="196">
        <f>O446*H446</f>
        <v>0</v>
      </c>
      <c r="Q446" s="196">
        <v>0.396</v>
      </c>
      <c r="R446" s="196">
        <f>Q446*H446</f>
        <v>0.396</v>
      </c>
      <c r="S446" s="196">
        <v>0</v>
      </c>
      <c r="T446" s="197">
        <f>S446*H446</f>
        <v>0</v>
      </c>
      <c r="U446" s="35"/>
      <c r="V446" s="35"/>
      <c r="W446" s="35"/>
      <c r="X446" s="35"/>
      <c r="Y446" s="35"/>
      <c r="Z446" s="35"/>
      <c r="AA446" s="35"/>
      <c r="AB446" s="35"/>
      <c r="AC446" s="35"/>
      <c r="AD446" s="35"/>
      <c r="AE446" s="35"/>
      <c r="AR446" s="198" t="s">
        <v>154</v>
      </c>
      <c r="AT446" s="198" t="s">
        <v>270</v>
      </c>
      <c r="AU446" s="198" t="s">
        <v>85</v>
      </c>
      <c r="AY446" s="18" t="s">
        <v>118</v>
      </c>
      <c r="BE446" s="199">
        <f>IF(N446="základní",J446,0)</f>
        <v>0</v>
      </c>
      <c r="BF446" s="199">
        <f>IF(N446="snížená",J446,0)</f>
        <v>0</v>
      </c>
      <c r="BG446" s="199">
        <f>IF(N446="zákl. přenesená",J446,0)</f>
        <v>0</v>
      </c>
      <c r="BH446" s="199">
        <f>IF(N446="sníž. přenesená",J446,0)</f>
        <v>0</v>
      </c>
      <c r="BI446" s="199">
        <f>IF(N446="nulová",J446,0)</f>
        <v>0</v>
      </c>
      <c r="BJ446" s="18" t="s">
        <v>83</v>
      </c>
      <c r="BK446" s="199">
        <f>ROUND(I446*H446,2)</f>
        <v>0</v>
      </c>
      <c r="BL446" s="18" t="s">
        <v>136</v>
      </c>
      <c r="BM446" s="198" t="s">
        <v>697</v>
      </c>
    </row>
    <row r="447" spans="1:47" s="2" customFormat="1" ht="11.25">
      <c r="A447" s="35"/>
      <c r="B447" s="36"/>
      <c r="C447" s="37"/>
      <c r="D447" s="200" t="s">
        <v>128</v>
      </c>
      <c r="E447" s="37"/>
      <c r="F447" s="201" t="s">
        <v>696</v>
      </c>
      <c r="G447" s="37"/>
      <c r="H447" s="37"/>
      <c r="I447" s="202"/>
      <c r="J447" s="37"/>
      <c r="K447" s="37"/>
      <c r="L447" s="40"/>
      <c r="M447" s="203"/>
      <c r="N447" s="204"/>
      <c r="O447" s="72"/>
      <c r="P447" s="72"/>
      <c r="Q447" s="72"/>
      <c r="R447" s="72"/>
      <c r="S447" s="72"/>
      <c r="T447" s="73"/>
      <c r="U447" s="35"/>
      <c r="V447" s="35"/>
      <c r="W447" s="35"/>
      <c r="X447" s="35"/>
      <c r="Y447" s="35"/>
      <c r="Z447" s="35"/>
      <c r="AA447" s="35"/>
      <c r="AB447" s="35"/>
      <c r="AC447" s="35"/>
      <c r="AD447" s="35"/>
      <c r="AE447" s="35"/>
      <c r="AT447" s="18" t="s">
        <v>128</v>
      </c>
      <c r="AU447" s="18" t="s">
        <v>85</v>
      </c>
    </row>
    <row r="448" spans="1:65" s="2" customFormat="1" ht="24">
      <c r="A448" s="35"/>
      <c r="B448" s="36"/>
      <c r="C448" s="187" t="s">
        <v>698</v>
      </c>
      <c r="D448" s="187" t="s">
        <v>121</v>
      </c>
      <c r="E448" s="188" t="s">
        <v>699</v>
      </c>
      <c r="F448" s="189" t="s">
        <v>700</v>
      </c>
      <c r="G448" s="190" t="s">
        <v>409</v>
      </c>
      <c r="H448" s="191">
        <v>1</v>
      </c>
      <c r="I448" s="192"/>
      <c r="J448" s="193">
        <f>ROUND(I448*H448,2)</f>
        <v>0</v>
      </c>
      <c r="K448" s="189" t="s">
        <v>200</v>
      </c>
      <c r="L448" s="40"/>
      <c r="M448" s="194" t="s">
        <v>1</v>
      </c>
      <c r="N448" s="195" t="s">
        <v>41</v>
      </c>
      <c r="O448" s="72"/>
      <c r="P448" s="196">
        <f>O448*H448</f>
        <v>0</v>
      </c>
      <c r="Q448" s="196">
        <v>0.21734</v>
      </c>
      <c r="R448" s="196">
        <f>Q448*H448</f>
        <v>0.21734</v>
      </c>
      <c r="S448" s="196">
        <v>0</v>
      </c>
      <c r="T448" s="197">
        <f>S448*H448</f>
        <v>0</v>
      </c>
      <c r="U448" s="35"/>
      <c r="V448" s="35"/>
      <c r="W448" s="35"/>
      <c r="X448" s="35"/>
      <c r="Y448" s="35"/>
      <c r="Z448" s="35"/>
      <c r="AA448" s="35"/>
      <c r="AB448" s="35"/>
      <c r="AC448" s="35"/>
      <c r="AD448" s="35"/>
      <c r="AE448" s="35"/>
      <c r="AR448" s="198" t="s">
        <v>136</v>
      </c>
      <c r="AT448" s="198" t="s">
        <v>121</v>
      </c>
      <c r="AU448" s="198" t="s">
        <v>85</v>
      </c>
      <c r="AY448" s="18" t="s">
        <v>118</v>
      </c>
      <c r="BE448" s="199">
        <f>IF(N448="základní",J448,0)</f>
        <v>0</v>
      </c>
      <c r="BF448" s="199">
        <f>IF(N448="snížená",J448,0)</f>
        <v>0</v>
      </c>
      <c r="BG448" s="199">
        <f>IF(N448="zákl. přenesená",J448,0)</f>
        <v>0</v>
      </c>
      <c r="BH448" s="199">
        <f>IF(N448="sníž. přenesená",J448,0)</f>
        <v>0</v>
      </c>
      <c r="BI448" s="199">
        <f>IF(N448="nulová",J448,0)</f>
        <v>0</v>
      </c>
      <c r="BJ448" s="18" t="s">
        <v>83</v>
      </c>
      <c r="BK448" s="199">
        <f>ROUND(I448*H448,2)</f>
        <v>0</v>
      </c>
      <c r="BL448" s="18" t="s">
        <v>136</v>
      </c>
      <c r="BM448" s="198" t="s">
        <v>701</v>
      </c>
    </row>
    <row r="449" spans="1:47" s="2" customFormat="1" ht="19.5">
      <c r="A449" s="35"/>
      <c r="B449" s="36"/>
      <c r="C449" s="37"/>
      <c r="D449" s="200" t="s">
        <v>128</v>
      </c>
      <c r="E449" s="37"/>
      <c r="F449" s="201" t="s">
        <v>702</v>
      </c>
      <c r="G449" s="37"/>
      <c r="H449" s="37"/>
      <c r="I449" s="202"/>
      <c r="J449" s="37"/>
      <c r="K449" s="37"/>
      <c r="L449" s="40"/>
      <c r="M449" s="203"/>
      <c r="N449" s="204"/>
      <c r="O449" s="72"/>
      <c r="P449" s="72"/>
      <c r="Q449" s="72"/>
      <c r="R449" s="72"/>
      <c r="S449" s="72"/>
      <c r="T449" s="73"/>
      <c r="U449" s="35"/>
      <c r="V449" s="35"/>
      <c r="W449" s="35"/>
      <c r="X449" s="35"/>
      <c r="Y449" s="35"/>
      <c r="Z449" s="35"/>
      <c r="AA449" s="35"/>
      <c r="AB449" s="35"/>
      <c r="AC449" s="35"/>
      <c r="AD449" s="35"/>
      <c r="AE449" s="35"/>
      <c r="AT449" s="18" t="s">
        <v>128</v>
      </c>
      <c r="AU449" s="18" t="s">
        <v>85</v>
      </c>
    </row>
    <row r="450" spans="1:47" s="2" customFormat="1" ht="146.25">
      <c r="A450" s="35"/>
      <c r="B450" s="36"/>
      <c r="C450" s="37"/>
      <c r="D450" s="200" t="s">
        <v>203</v>
      </c>
      <c r="E450" s="37"/>
      <c r="F450" s="205" t="s">
        <v>703</v>
      </c>
      <c r="G450" s="37"/>
      <c r="H450" s="37"/>
      <c r="I450" s="202"/>
      <c r="J450" s="37"/>
      <c r="K450" s="37"/>
      <c r="L450" s="40"/>
      <c r="M450" s="203"/>
      <c r="N450" s="204"/>
      <c r="O450" s="72"/>
      <c r="P450" s="72"/>
      <c r="Q450" s="72"/>
      <c r="R450" s="72"/>
      <c r="S450" s="72"/>
      <c r="T450" s="73"/>
      <c r="U450" s="35"/>
      <c r="V450" s="35"/>
      <c r="W450" s="35"/>
      <c r="X450" s="35"/>
      <c r="Y450" s="35"/>
      <c r="Z450" s="35"/>
      <c r="AA450" s="35"/>
      <c r="AB450" s="35"/>
      <c r="AC450" s="35"/>
      <c r="AD450" s="35"/>
      <c r="AE450" s="35"/>
      <c r="AT450" s="18" t="s">
        <v>203</v>
      </c>
      <c r="AU450" s="18" t="s">
        <v>85</v>
      </c>
    </row>
    <row r="451" spans="1:65" s="2" customFormat="1" ht="24">
      <c r="A451" s="35"/>
      <c r="B451" s="36"/>
      <c r="C451" s="253" t="s">
        <v>704</v>
      </c>
      <c r="D451" s="253" t="s">
        <v>270</v>
      </c>
      <c r="E451" s="254" t="s">
        <v>705</v>
      </c>
      <c r="F451" s="255" t="s">
        <v>706</v>
      </c>
      <c r="G451" s="256" t="s">
        <v>409</v>
      </c>
      <c r="H451" s="257">
        <v>1</v>
      </c>
      <c r="I451" s="258"/>
      <c r="J451" s="259">
        <f>ROUND(I451*H451,2)</f>
        <v>0</v>
      </c>
      <c r="K451" s="255" t="s">
        <v>200</v>
      </c>
      <c r="L451" s="260"/>
      <c r="M451" s="261" t="s">
        <v>1</v>
      </c>
      <c r="N451" s="262" t="s">
        <v>41</v>
      </c>
      <c r="O451" s="72"/>
      <c r="P451" s="196">
        <f>O451*H451</f>
        <v>0</v>
      </c>
      <c r="Q451" s="196">
        <v>0.0546</v>
      </c>
      <c r="R451" s="196">
        <f>Q451*H451</f>
        <v>0.0546</v>
      </c>
      <c r="S451" s="196">
        <v>0</v>
      </c>
      <c r="T451" s="197">
        <f>S451*H451</f>
        <v>0</v>
      </c>
      <c r="U451" s="35"/>
      <c r="V451" s="35"/>
      <c r="W451" s="35"/>
      <c r="X451" s="35"/>
      <c r="Y451" s="35"/>
      <c r="Z451" s="35"/>
      <c r="AA451" s="35"/>
      <c r="AB451" s="35"/>
      <c r="AC451" s="35"/>
      <c r="AD451" s="35"/>
      <c r="AE451" s="35"/>
      <c r="AR451" s="198" t="s">
        <v>154</v>
      </c>
      <c r="AT451" s="198" t="s">
        <v>270</v>
      </c>
      <c r="AU451" s="198" t="s">
        <v>85</v>
      </c>
      <c r="AY451" s="18" t="s">
        <v>118</v>
      </c>
      <c r="BE451" s="199">
        <f>IF(N451="základní",J451,0)</f>
        <v>0</v>
      </c>
      <c r="BF451" s="199">
        <f>IF(N451="snížená",J451,0)</f>
        <v>0</v>
      </c>
      <c r="BG451" s="199">
        <f>IF(N451="zákl. přenesená",J451,0)</f>
        <v>0</v>
      </c>
      <c r="BH451" s="199">
        <f>IF(N451="sníž. přenesená",J451,0)</f>
        <v>0</v>
      </c>
      <c r="BI451" s="199">
        <f>IF(N451="nulová",J451,0)</f>
        <v>0</v>
      </c>
      <c r="BJ451" s="18" t="s">
        <v>83</v>
      </c>
      <c r="BK451" s="199">
        <f>ROUND(I451*H451,2)</f>
        <v>0</v>
      </c>
      <c r="BL451" s="18" t="s">
        <v>136</v>
      </c>
      <c r="BM451" s="198" t="s">
        <v>707</v>
      </c>
    </row>
    <row r="452" spans="1:47" s="2" customFormat="1" ht="19.5">
      <c r="A452" s="35"/>
      <c r="B452" s="36"/>
      <c r="C452" s="37"/>
      <c r="D452" s="200" t="s">
        <v>128</v>
      </c>
      <c r="E452" s="37"/>
      <c r="F452" s="201" t="s">
        <v>706</v>
      </c>
      <c r="G452" s="37"/>
      <c r="H452" s="37"/>
      <c r="I452" s="202"/>
      <c r="J452" s="37"/>
      <c r="K452" s="37"/>
      <c r="L452" s="40"/>
      <c r="M452" s="203"/>
      <c r="N452" s="204"/>
      <c r="O452" s="72"/>
      <c r="P452" s="72"/>
      <c r="Q452" s="72"/>
      <c r="R452" s="72"/>
      <c r="S452" s="72"/>
      <c r="T452" s="73"/>
      <c r="U452" s="35"/>
      <c r="V452" s="35"/>
      <c r="W452" s="35"/>
      <c r="X452" s="35"/>
      <c r="Y452" s="35"/>
      <c r="Z452" s="35"/>
      <c r="AA452" s="35"/>
      <c r="AB452" s="35"/>
      <c r="AC452" s="35"/>
      <c r="AD452" s="35"/>
      <c r="AE452" s="35"/>
      <c r="AT452" s="18" t="s">
        <v>128</v>
      </c>
      <c r="AU452" s="18" t="s">
        <v>85</v>
      </c>
    </row>
    <row r="453" spans="1:47" s="2" customFormat="1" ht="19.5">
      <c r="A453" s="35"/>
      <c r="B453" s="36"/>
      <c r="C453" s="37"/>
      <c r="D453" s="200" t="s">
        <v>152</v>
      </c>
      <c r="E453" s="37"/>
      <c r="F453" s="205" t="s">
        <v>708</v>
      </c>
      <c r="G453" s="37"/>
      <c r="H453" s="37"/>
      <c r="I453" s="202"/>
      <c r="J453" s="37"/>
      <c r="K453" s="37"/>
      <c r="L453" s="40"/>
      <c r="M453" s="203"/>
      <c r="N453" s="204"/>
      <c r="O453" s="72"/>
      <c r="P453" s="72"/>
      <c r="Q453" s="72"/>
      <c r="R453" s="72"/>
      <c r="S453" s="72"/>
      <c r="T453" s="73"/>
      <c r="U453" s="35"/>
      <c r="V453" s="35"/>
      <c r="W453" s="35"/>
      <c r="X453" s="35"/>
      <c r="Y453" s="35"/>
      <c r="Z453" s="35"/>
      <c r="AA453" s="35"/>
      <c r="AB453" s="35"/>
      <c r="AC453" s="35"/>
      <c r="AD453" s="35"/>
      <c r="AE453" s="35"/>
      <c r="AT453" s="18" t="s">
        <v>152</v>
      </c>
      <c r="AU453" s="18" t="s">
        <v>85</v>
      </c>
    </row>
    <row r="454" spans="1:65" s="2" customFormat="1" ht="14.45" customHeight="1">
      <c r="A454" s="35"/>
      <c r="B454" s="36"/>
      <c r="C454" s="187" t="s">
        <v>709</v>
      </c>
      <c r="D454" s="187" t="s">
        <v>121</v>
      </c>
      <c r="E454" s="188" t="s">
        <v>710</v>
      </c>
      <c r="F454" s="189" t="s">
        <v>711</v>
      </c>
      <c r="G454" s="190" t="s">
        <v>409</v>
      </c>
      <c r="H454" s="191">
        <v>1</v>
      </c>
      <c r="I454" s="192"/>
      <c r="J454" s="193">
        <f>ROUND(I454*H454,2)</f>
        <v>0</v>
      </c>
      <c r="K454" s="189" t="s">
        <v>200</v>
      </c>
      <c r="L454" s="40"/>
      <c r="M454" s="194" t="s">
        <v>1</v>
      </c>
      <c r="N454" s="195" t="s">
        <v>41</v>
      </c>
      <c r="O454" s="72"/>
      <c r="P454" s="196">
        <f>O454*H454</f>
        <v>0</v>
      </c>
      <c r="Q454" s="196">
        <v>0</v>
      </c>
      <c r="R454" s="196">
        <f>Q454*H454</f>
        <v>0</v>
      </c>
      <c r="S454" s="196">
        <v>0</v>
      </c>
      <c r="T454" s="197">
        <f>S454*H454</f>
        <v>0</v>
      </c>
      <c r="U454" s="35"/>
      <c r="V454" s="35"/>
      <c r="W454" s="35"/>
      <c r="X454" s="35"/>
      <c r="Y454" s="35"/>
      <c r="Z454" s="35"/>
      <c r="AA454" s="35"/>
      <c r="AB454" s="35"/>
      <c r="AC454" s="35"/>
      <c r="AD454" s="35"/>
      <c r="AE454" s="35"/>
      <c r="AR454" s="198" t="s">
        <v>136</v>
      </c>
      <c r="AT454" s="198" t="s">
        <v>121</v>
      </c>
      <c r="AU454" s="198" t="s">
        <v>85</v>
      </c>
      <c r="AY454" s="18" t="s">
        <v>118</v>
      </c>
      <c r="BE454" s="199">
        <f>IF(N454="základní",J454,0)</f>
        <v>0</v>
      </c>
      <c r="BF454" s="199">
        <f>IF(N454="snížená",J454,0)</f>
        <v>0</v>
      </c>
      <c r="BG454" s="199">
        <f>IF(N454="zákl. přenesená",J454,0)</f>
        <v>0</v>
      </c>
      <c r="BH454" s="199">
        <f>IF(N454="sníž. přenesená",J454,0)</f>
        <v>0</v>
      </c>
      <c r="BI454" s="199">
        <f>IF(N454="nulová",J454,0)</f>
        <v>0</v>
      </c>
      <c r="BJ454" s="18" t="s">
        <v>83</v>
      </c>
      <c r="BK454" s="199">
        <f>ROUND(I454*H454,2)</f>
        <v>0</v>
      </c>
      <c r="BL454" s="18" t="s">
        <v>136</v>
      </c>
      <c r="BM454" s="198" t="s">
        <v>712</v>
      </c>
    </row>
    <row r="455" spans="1:47" s="2" customFormat="1" ht="11.25">
      <c r="A455" s="35"/>
      <c r="B455" s="36"/>
      <c r="C455" s="37"/>
      <c r="D455" s="200" t="s">
        <v>128</v>
      </c>
      <c r="E455" s="37"/>
      <c r="F455" s="201" t="s">
        <v>711</v>
      </c>
      <c r="G455" s="37"/>
      <c r="H455" s="37"/>
      <c r="I455" s="202"/>
      <c r="J455" s="37"/>
      <c r="K455" s="37"/>
      <c r="L455" s="40"/>
      <c r="M455" s="203"/>
      <c r="N455" s="204"/>
      <c r="O455" s="72"/>
      <c r="P455" s="72"/>
      <c r="Q455" s="72"/>
      <c r="R455" s="72"/>
      <c r="S455" s="72"/>
      <c r="T455" s="73"/>
      <c r="U455" s="35"/>
      <c r="V455" s="35"/>
      <c r="W455" s="35"/>
      <c r="X455" s="35"/>
      <c r="Y455" s="35"/>
      <c r="Z455" s="35"/>
      <c r="AA455" s="35"/>
      <c r="AB455" s="35"/>
      <c r="AC455" s="35"/>
      <c r="AD455" s="35"/>
      <c r="AE455" s="35"/>
      <c r="AT455" s="18" t="s">
        <v>128</v>
      </c>
      <c r="AU455" s="18" t="s">
        <v>85</v>
      </c>
    </row>
    <row r="456" spans="1:47" s="2" customFormat="1" ht="29.25">
      <c r="A456" s="35"/>
      <c r="B456" s="36"/>
      <c r="C456" s="37"/>
      <c r="D456" s="200" t="s">
        <v>203</v>
      </c>
      <c r="E456" s="37"/>
      <c r="F456" s="205" t="s">
        <v>713</v>
      </c>
      <c r="G456" s="37"/>
      <c r="H456" s="37"/>
      <c r="I456" s="202"/>
      <c r="J456" s="37"/>
      <c r="K456" s="37"/>
      <c r="L456" s="40"/>
      <c r="M456" s="203"/>
      <c r="N456" s="204"/>
      <c r="O456" s="72"/>
      <c r="P456" s="72"/>
      <c r="Q456" s="72"/>
      <c r="R456" s="72"/>
      <c r="S456" s="72"/>
      <c r="T456" s="73"/>
      <c r="U456" s="35"/>
      <c r="V456" s="35"/>
      <c r="W456" s="35"/>
      <c r="X456" s="35"/>
      <c r="Y456" s="35"/>
      <c r="Z456" s="35"/>
      <c r="AA456" s="35"/>
      <c r="AB456" s="35"/>
      <c r="AC456" s="35"/>
      <c r="AD456" s="35"/>
      <c r="AE456" s="35"/>
      <c r="AT456" s="18" t="s">
        <v>203</v>
      </c>
      <c r="AU456" s="18" t="s">
        <v>85</v>
      </c>
    </row>
    <row r="457" spans="1:65" s="2" customFormat="1" ht="24">
      <c r="A457" s="35"/>
      <c r="B457" s="36"/>
      <c r="C457" s="253" t="s">
        <v>714</v>
      </c>
      <c r="D457" s="253" t="s">
        <v>270</v>
      </c>
      <c r="E457" s="254" t="s">
        <v>715</v>
      </c>
      <c r="F457" s="255" t="s">
        <v>716</v>
      </c>
      <c r="G457" s="256" t="s">
        <v>409</v>
      </c>
      <c r="H457" s="257">
        <v>1</v>
      </c>
      <c r="I457" s="258"/>
      <c r="J457" s="259">
        <f>ROUND(I457*H457,2)</f>
        <v>0</v>
      </c>
      <c r="K457" s="255" t="s">
        <v>200</v>
      </c>
      <c r="L457" s="260"/>
      <c r="M457" s="261" t="s">
        <v>1</v>
      </c>
      <c r="N457" s="262" t="s">
        <v>41</v>
      </c>
      <c r="O457" s="72"/>
      <c r="P457" s="196">
        <f>O457*H457</f>
        <v>0</v>
      </c>
      <c r="Q457" s="196">
        <v>0.0009</v>
      </c>
      <c r="R457" s="196">
        <f>Q457*H457</f>
        <v>0.0009</v>
      </c>
      <c r="S457" s="196">
        <v>0</v>
      </c>
      <c r="T457" s="197">
        <f>S457*H457</f>
        <v>0</v>
      </c>
      <c r="U457" s="35"/>
      <c r="V457" s="35"/>
      <c r="W457" s="35"/>
      <c r="X457" s="35"/>
      <c r="Y457" s="35"/>
      <c r="Z457" s="35"/>
      <c r="AA457" s="35"/>
      <c r="AB457" s="35"/>
      <c r="AC457" s="35"/>
      <c r="AD457" s="35"/>
      <c r="AE457" s="35"/>
      <c r="AR457" s="198" t="s">
        <v>154</v>
      </c>
      <c r="AT457" s="198" t="s">
        <v>270</v>
      </c>
      <c r="AU457" s="198" t="s">
        <v>85</v>
      </c>
      <c r="AY457" s="18" t="s">
        <v>118</v>
      </c>
      <c r="BE457" s="199">
        <f>IF(N457="základní",J457,0)</f>
        <v>0</v>
      </c>
      <c r="BF457" s="199">
        <f>IF(N457="snížená",J457,0)</f>
        <v>0</v>
      </c>
      <c r="BG457" s="199">
        <f>IF(N457="zákl. přenesená",J457,0)</f>
        <v>0</v>
      </c>
      <c r="BH457" s="199">
        <f>IF(N457="sníž. přenesená",J457,0)</f>
        <v>0</v>
      </c>
      <c r="BI457" s="199">
        <f>IF(N457="nulová",J457,0)</f>
        <v>0</v>
      </c>
      <c r="BJ457" s="18" t="s">
        <v>83</v>
      </c>
      <c r="BK457" s="199">
        <f>ROUND(I457*H457,2)</f>
        <v>0</v>
      </c>
      <c r="BL457" s="18" t="s">
        <v>136</v>
      </c>
      <c r="BM457" s="198" t="s">
        <v>717</v>
      </c>
    </row>
    <row r="458" spans="1:47" s="2" customFormat="1" ht="19.5">
      <c r="A458" s="35"/>
      <c r="B458" s="36"/>
      <c r="C458" s="37"/>
      <c r="D458" s="200" t="s">
        <v>128</v>
      </c>
      <c r="E458" s="37"/>
      <c r="F458" s="201" t="s">
        <v>716</v>
      </c>
      <c r="G458" s="37"/>
      <c r="H458" s="37"/>
      <c r="I458" s="202"/>
      <c r="J458" s="37"/>
      <c r="K458" s="37"/>
      <c r="L458" s="40"/>
      <c r="M458" s="203"/>
      <c r="N458" s="204"/>
      <c r="O458" s="72"/>
      <c r="P458" s="72"/>
      <c r="Q458" s="72"/>
      <c r="R458" s="72"/>
      <c r="S458" s="72"/>
      <c r="T458" s="73"/>
      <c r="U458" s="35"/>
      <c r="V458" s="35"/>
      <c r="W458" s="35"/>
      <c r="X458" s="35"/>
      <c r="Y458" s="35"/>
      <c r="Z458" s="35"/>
      <c r="AA458" s="35"/>
      <c r="AB458" s="35"/>
      <c r="AC458" s="35"/>
      <c r="AD458" s="35"/>
      <c r="AE458" s="35"/>
      <c r="AT458" s="18" t="s">
        <v>128</v>
      </c>
      <c r="AU458" s="18" t="s">
        <v>85</v>
      </c>
    </row>
    <row r="459" spans="1:65" s="2" customFormat="1" ht="24">
      <c r="A459" s="35"/>
      <c r="B459" s="36"/>
      <c r="C459" s="253" t="s">
        <v>718</v>
      </c>
      <c r="D459" s="253" t="s">
        <v>270</v>
      </c>
      <c r="E459" s="254" t="s">
        <v>719</v>
      </c>
      <c r="F459" s="255" t="s">
        <v>720</v>
      </c>
      <c r="G459" s="256" t="s">
        <v>409</v>
      </c>
      <c r="H459" s="257">
        <v>1</v>
      </c>
      <c r="I459" s="258"/>
      <c r="J459" s="259">
        <f>ROUND(I459*H459,2)</f>
        <v>0</v>
      </c>
      <c r="K459" s="255" t="s">
        <v>200</v>
      </c>
      <c r="L459" s="260"/>
      <c r="M459" s="261" t="s">
        <v>1</v>
      </c>
      <c r="N459" s="262" t="s">
        <v>41</v>
      </c>
      <c r="O459" s="72"/>
      <c r="P459" s="196">
        <f>O459*H459</f>
        <v>0</v>
      </c>
      <c r="Q459" s="196">
        <v>0.0069</v>
      </c>
      <c r="R459" s="196">
        <f>Q459*H459</f>
        <v>0.0069</v>
      </c>
      <c r="S459" s="196">
        <v>0</v>
      </c>
      <c r="T459" s="197">
        <f>S459*H459</f>
        <v>0</v>
      </c>
      <c r="U459" s="35"/>
      <c r="V459" s="35"/>
      <c r="W459" s="35"/>
      <c r="X459" s="35"/>
      <c r="Y459" s="35"/>
      <c r="Z459" s="35"/>
      <c r="AA459" s="35"/>
      <c r="AB459" s="35"/>
      <c r="AC459" s="35"/>
      <c r="AD459" s="35"/>
      <c r="AE459" s="35"/>
      <c r="AR459" s="198" t="s">
        <v>154</v>
      </c>
      <c r="AT459" s="198" t="s">
        <v>270</v>
      </c>
      <c r="AU459" s="198" t="s">
        <v>85</v>
      </c>
      <c r="AY459" s="18" t="s">
        <v>118</v>
      </c>
      <c r="BE459" s="199">
        <f>IF(N459="základní",J459,0)</f>
        <v>0</v>
      </c>
      <c r="BF459" s="199">
        <f>IF(N459="snížená",J459,0)</f>
        <v>0</v>
      </c>
      <c r="BG459" s="199">
        <f>IF(N459="zákl. přenesená",J459,0)</f>
        <v>0</v>
      </c>
      <c r="BH459" s="199">
        <f>IF(N459="sníž. přenesená",J459,0)</f>
        <v>0</v>
      </c>
      <c r="BI459" s="199">
        <f>IF(N459="nulová",J459,0)</f>
        <v>0</v>
      </c>
      <c r="BJ459" s="18" t="s">
        <v>83</v>
      </c>
      <c r="BK459" s="199">
        <f>ROUND(I459*H459,2)</f>
        <v>0</v>
      </c>
      <c r="BL459" s="18" t="s">
        <v>136</v>
      </c>
      <c r="BM459" s="198" t="s">
        <v>721</v>
      </c>
    </row>
    <row r="460" spans="1:47" s="2" customFormat="1" ht="11.25">
      <c r="A460" s="35"/>
      <c r="B460" s="36"/>
      <c r="C460" s="37"/>
      <c r="D460" s="200" t="s">
        <v>128</v>
      </c>
      <c r="E460" s="37"/>
      <c r="F460" s="201" t="s">
        <v>720</v>
      </c>
      <c r="G460" s="37"/>
      <c r="H460" s="37"/>
      <c r="I460" s="202"/>
      <c r="J460" s="37"/>
      <c r="K460" s="37"/>
      <c r="L460" s="40"/>
      <c r="M460" s="203"/>
      <c r="N460" s="204"/>
      <c r="O460" s="72"/>
      <c r="P460" s="72"/>
      <c r="Q460" s="72"/>
      <c r="R460" s="72"/>
      <c r="S460" s="72"/>
      <c r="T460" s="73"/>
      <c r="U460" s="35"/>
      <c r="V460" s="35"/>
      <c r="W460" s="35"/>
      <c r="X460" s="35"/>
      <c r="Y460" s="35"/>
      <c r="Z460" s="35"/>
      <c r="AA460" s="35"/>
      <c r="AB460" s="35"/>
      <c r="AC460" s="35"/>
      <c r="AD460" s="35"/>
      <c r="AE460" s="35"/>
      <c r="AT460" s="18" t="s">
        <v>128</v>
      </c>
      <c r="AU460" s="18" t="s">
        <v>85</v>
      </c>
    </row>
    <row r="461" spans="1:65" s="2" customFormat="1" ht="14.45" customHeight="1">
      <c r="A461" s="35"/>
      <c r="B461" s="36"/>
      <c r="C461" s="187" t="s">
        <v>722</v>
      </c>
      <c r="D461" s="187" t="s">
        <v>121</v>
      </c>
      <c r="E461" s="188" t="s">
        <v>723</v>
      </c>
      <c r="F461" s="189" t="s">
        <v>724</v>
      </c>
      <c r="G461" s="190" t="s">
        <v>409</v>
      </c>
      <c r="H461" s="191">
        <v>1</v>
      </c>
      <c r="I461" s="192"/>
      <c r="J461" s="193">
        <f>ROUND(I461*H461,2)</f>
        <v>0</v>
      </c>
      <c r="K461" s="189" t="s">
        <v>200</v>
      </c>
      <c r="L461" s="40"/>
      <c r="M461" s="194" t="s">
        <v>1</v>
      </c>
      <c r="N461" s="195" t="s">
        <v>41</v>
      </c>
      <c r="O461" s="72"/>
      <c r="P461" s="196">
        <f>O461*H461</f>
        <v>0</v>
      </c>
      <c r="Q461" s="196">
        <v>0</v>
      </c>
      <c r="R461" s="196">
        <f>Q461*H461</f>
        <v>0</v>
      </c>
      <c r="S461" s="196">
        <v>0</v>
      </c>
      <c r="T461" s="197">
        <f>S461*H461</f>
        <v>0</v>
      </c>
      <c r="U461" s="35"/>
      <c r="V461" s="35"/>
      <c r="W461" s="35"/>
      <c r="X461" s="35"/>
      <c r="Y461" s="35"/>
      <c r="Z461" s="35"/>
      <c r="AA461" s="35"/>
      <c r="AB461" s="35"/>
      <c r="AC461" s="35"/>
      <c r="AD461" s="35"/>
      <c r="AE461" s="35"/>
      <c r="AR461" s="198" t="s">
        <v>136</v>
      </c>
      <c r="AT461" s="198" t="s">
        <v>121</v>
      </c>
      <c r="AU461" s="198" t="s">
        <v>85</v>
      </c>
      <c r="AY461" s="18" t="s">
        <v>118</v>
      </c>
      <c r="BE461" s="199">
        <f>IF(N461="základní",J461,0)</f>
        <v>0</v>
      </c>
      <c r="BF461" s="199">
        <f>IF(N461="snížená",J461,0)</f>
        <v>0</v>
      </c>
      <c r="BG461" s="199">
        <f>IF(N461="zákl. přenesená",J461,0)</f>
        <v>0</v>
      </c>
      <c r="BH461" s="199">
        <f>IF(N461="sníž. přenesená",J461,0)</f>
        <v>0</v>
      </c>
      <c r="BI461" s="199">
        <f>IF(N461="nulová",J461,0)</f>
        <v>0</v>
      </c>
      <c r="BJ461" s="18" t="s">
        <v>83</v>
      </c>
      <c r="BK461" s="199">
        <f>ROUND(I461*H461,2)</f>
        <v>0</v>
      </c>
      <c r="BL461" s="18" t="s">
        <v>136</v>
      </c>
      <c r="BM461" s="198" t="s">
        <v>725</v>
      </c>
    </row>
    <row r="462" spans="1:47" s="2" customFormat="1" ht="11.25">
      <c r="A462" s="35"/>
      <c r="B462" s="36"/>
      <c r="C462" s="37"/>
      <c r="D462" s="200" t="s">
        <v>128</v>
      </c>
      <c r="E462" s="37"/>
      <c r="F462" s="201" t="s">
        <v>724</v>
      </c>
      <c r="G462" s="37"/>
      <c r="H462" s="37"/>
      <c r="I462" s="202"/>
      <c r="J462" s="37"/>
      <c r="K462" s="37"/>
      <c r="L462" s="40"/>
      <c r="M462" s="203"/>
      <c r="N462" s="204"/>
      <c r="O462" s="72"/>
      <c r="P462" s="72"/>
      <c r="Q462" s="72"/>
      <c r="R462" s="72"/>
      <c r="S462" s="72"/>
      <c r="T462" s="73"/>
      <c r="U462" s="35"/>
      <c r="V462" s="35"/>
      <c r="W462" s="35"/>
      <c r="X462" s="35"/>
      <c r="Y462" s="35"/>
      <c r="Z462" s="35"/>
      <c r="AA462" s="35"/>
      <c r="AB462" s="35"/>
      <c r="AC462" s="35"/>
      <c r="AD462" s="35"/>
      <c r="AE462" s="35"/>
      <c r="AT462" s="18" t="s">
        <v>128</v>
      </c>
      <c r="AU462" s="18" t="s">
        <v>85</v>
      </c>
    </row>
    <row r="463" spans="1:47" s="2" customFormat="1" ht="29.25">
      <c r="A463" s="35"/>
      <c r="B463" s="36"/>
      <c r="C463" s="37"/>
      <c r="D463" s="200" t="s">
        <v>203</v>
      </c>
      <c r="E463" s="37"/>
      <c r="F463" s="205" t="s">
        <v>713</v>
      </c>
      <c r="G463" s="37"/>
      <c r="H463" s="37"/>
      <c r="I463" s="202"/>
      <c r="J463" s="37"/>
      <c r="K463" s="37"/>
      <c r="L463" s="40"/>
      <c r="M463" s="203"/>
      <c r="N463" s="204"/>
      <c r="O463" s="72"/>
      <c r="P463" s="72"/>
      <c r="Q463" s="72"/>
      <c r="R463" s="72"/>
      <c r="S463" s="72"/>
      <c r="T463" s="73"/>
      <c r="U463" s="35"/>
      <c r="V463" s="35"/>
      <c r="W463" s="35"/>
      <c r="X463" s="35"/>
      <c r="Y463" s="35"/>
      <c r="Z463" s="35"/>
      <c r="AA463" s="35"/>
      <c r="AB463" s="35"/>
      <c r="AC463" s="35"/>
      <c r="AD463" s="35"/>
      <c r="AE463" s="35"/>
      <c r="AT463" s="18" t="s">
        <v>203</v>
      </c>
      <c r="AU463" s="18" t="s">
        <v>85</v>
      </c>
    </row>
    <row r="464" spans="1:65" s="2" customFormat="1" ht="24">
      <c r="A464" s="35"/>
      <c r="B464" s="36"/>
      <c r="C464" s="253" t="s">
        <v>726</v>
      </c>
      <c r="D464" s="253" t="s">
        <v>270</v>
      </c>
      <c r="E464" s="254" t="s">
        <v>727</v>
      </c>
      <c r="F464" s="255" t="s">
        <v>728</v>
      </c>
      <c r="G464" s="256" t="s">
        <v>409</v>
      </c>
      <c r="H464" s="257">
        <v>1</v>
      </c>
      <c r="I464" s="258"/>
      <c r="J464" s="259">
        <f>ROUND(I464*H464,2)</f>
        <v>0</v>
      </c>
      <c r="K464" s="255" t="s">
        <v>200</v>
      </c>
      <c r="L464" s="260"/>
      <c r="M464" s="261" t="s">
        <v>1</v>
      </c>
      <c r="N464" s="262" t="s">
        <v>41</v>
      </c>
      <c r="O464" s="72"/>
      <c r="P464" s="196">
        <f>O464*H464</f>
        <v>0</v>
      </c>
      <c r="Q464" s="196">
        <v>0.0019</v>
      </c>
      <c r="R464" s="196">
        <f>Q464*H464</f>
        <v>0.0019</v>
      </c>
      <c r="S464" s="196">
        <v>0</v>
      </c>
      <c r="T464" s="197">
        <f>S464*H464</f>
        <v>0</v>
      </c>
      <c r="U464" s="35"/>
      <c r="V464" s="35"/>
      <c r="W464" s="35"/>
      <c r="X464" s="35"/>
      <c r="Y464" s="35"/>
      <c r="Z464" s="35"/>
      <c r="AA464" s="35"/>
      <c r="AB464" s="35"/>
      <c r="AC464" s="35"/>
      <c r="AD464" s="35"/>
      <c r="AE464" s="35"/>
      <c r="AR464" s="198" t="s">
        <v>154</v>
      </c>
      <c r="AT464" s="198" t="s">
        <v>270</v>
      </c>
      <c r="AU464" s="198" t="s">
        <v>85</v>
      </c>
      <c r="AY464" s="18" t="s">
        <v>118</v>
      </c>
      <c r="BE464" s="199">
        <f>IF(N464="základní",J464,0)</f>
        <v>0</v>
      </c>
      <c r="BF464" s="199">
        <f>IF(N464="snížená",J464,0)</f>
        <v>0</v>
      </c>
      <c r="BG464" s="199">
        <f>IF(N464="zákl. přenesená",J464,0)</f>
        <v>0</v>
      </c>
      <c r="BH464" s="199">
        <f>IF(N464="sníž. přenesená",J464,0)</f>
        <v>0</v>
      </c>
      <c r="BI464" s="199">
        <f>IF(N464="nulová",J464,0)</f>
        <v>0</v>
      </c>
      <c r="BJ464" s="18" t="s">
        <v>83</v>
      </c>
      <c r="BK464" s="199">
        <f>ROUND(I464*H464,2)</f>
        <v>0</v>
      </c>
      <c r="BL464" s="18" t="s">
        <v>136</v>
      </c>
      <c r="BM464" s="198" t="s">
        <v>729</v>
      </c>
    </row>
    <row r="465" spans="1:47" s="2" customFormat="1" ht="11.25">
      <c r="A465" s="35"/>
      <c r="B465" s="36"/>
      <c r="C465" s="37"/>
      <c r="D465" s="200" t="s">
        <v>128</v>
      </c>
      <c r="E465" s="37"/>
      <c r="F465" s="201" t="s">
        <v>728</v>
      </c>
      <c r="G465" s="37"/>
      <c r="H465" s="37"/>
      <c r="I465" s="202"/>
      <c r="J465" s="37"/>
      <c r="K465" s="37"/>
      <c r="L465" s="40"/>
      <c r="M465" s="203"/>
      <c r="N465" s="204"/>
      <c r="O465" s="72"/>
      <c r="P465" s="72"/>
      <c r="Q465" s="72"/>
      <c r="R465" s="72"/>
      <c r="S465" s="72"/>
      <c r="T465" s="73"/>
      <c r="U465" s="35"/>
      <c r="V465" s="35"/>
      <c r="W465" s="35"/>
      <c r="X465" s="35"/>
      <c r="Y465" s="35"/>
      <c r="Z465" s="35"/>
      <c r="AA465" s="35"/>
      <c r="AB465" s="35"/>
      <c r="AC465" s="35"/>
      <c r="AD465" s="35"/>
      <c r="AE465" s="35"/>
      <c r="AT465" s="18" t="s">
        <v>128</v>
      </c>
      <c r="AU465" s="18" t="s">
        <v>85</v>
      </c>
    </row>
    <row r="466" spans="1:65" s="2" customFormat="1" ht="24">
      <c r="A466" s="35"/>
      <c r="B466" s="36"/>
      <c r="C466" s="253" t="s">
        <v>730</v>
      </c>
      <c r="D466" s="253" t="s">
        <v>270</v>
      </c>
      <c r="E466" s="254" t="s">
        <v>731</v>
      </c>
      <c r="F466" s="255" t="s">
        <v>732</v>
      </c>
      <c r="G466" s="256" t="s">
        <v>409</v>
      </c>
      <c r="H466" s="257">
        <v>1</v>
      </c>
      <c r="I466" s="258"/>
      <c r="J466" s="259">
        <f>ROUND(I466*H466,2)</f>
        <v>0</v>
      </c>
      <c r="K466" s="255" t="s">
        <v>200</v>
      </c>
      <c r="L466" s="260"/>
      <c r="M466" s="261" t="s">
        <v>1</v>
      </c>
      <c r="N466" s="262" t="s">
        <v>41</v>
      </c>
      <c r="O466" s="72"/>
      <c r="P466" s="196">
        <f>O466*H466</f>
        <v>0</v>
      </c>
      <c r="Q466" s="196">
        <v>0.014</v>
      </c>
      <c r="R466" s="196">
        <f>Q466*H466</f>
        <v>0.014</v>
      </c>
      <c r="S466" s="196">
        <v>0</v>
      </c>
      <c r="T466" s="197">
        <f>S466*H466</f>
        <v>0</v>
      </c>
      <c r="U466" s="35"/>
      <c r="V466" s="35"/>
      <c r="W466" s="35"/>
      <c r="X466" s="35"/>
      <c r="Y466" s="35"/>
      <c r="Z466" s="35"/>
      <c r="AA466" s="35"/>
      <c r="AB466" s="35"/>
      <c r="AC466" s="35"/>
      <c r="AD466" s="35"/>
      <c r="AE466" s="35"/>
      <c r="AR466" s="198" t="s">
        <v>154</v>
      </c>
      <c r="AT466" s="198" t="s">
        <v>270</v>
      </c>
      <c r="AU466" s="198" t="s">
        <v>85</v>
      </c>
      <c r="AY466" s="18" t="s">
        <v>118</v>
      </c>
      <c r="BE466" s="199">
        <f>IF(N466="základní",J466,0)</f>
        <v>0</v>
      </c>
      <c r="BF466" s="199">
        <f>IF(N466="snížená",J466,0)</f>
        <v>0</v>
      </c>
      <c r="BG466" s="199">
        <f>IF(N466="zákl. přenesená",J466,0)</f>
        <v>0</v>
      </c>
      <c r="BH466" s="199">
        <f>IF(N466="sníž. přenesená",J466,0)</f>
        <v>0</v>
      </c>
      <c r="BI466" s="199">
        <f>IF(N466="nulová",J466,0)</f>
        <v>0</v>
      </c>
      <c r="BJ466" s="18" t="s">
        <v>83</v>
      </c>
      <c r="BK466" s="199">
        <f>ROUND(I466*H466,2)</f>
        <v>0</v>
      </c>
      <c r="BL466" s="18" t="s">
        <v>136</v>
      </c>
      <c r="BM466" s="198" t="s">
        <v>733</v>
      </c>
    </row>
    <row r="467" spans="1:47" s="2" customFormat="1" ht="11.25">
      <c r="A467" s="35"/>
      <c r="B467" s="36"/>
      <c r="C467" s="37"/>
      <c r="D467" s="200" t="s">
        <v>128</v>
      </c>
      <c r="E467" s="37"/>
      <c r="F467" s="201" t="s">
        <v>732</v>
      </c>
      <c r="G467" s="37"/>
      <c r="H467" s="37"/>
      <c r="I467" s="202"/>
      <c r="J467" s="37"/>
      <c r="K467" s="37"/>
      <c r="L467" s="40"/>
      <c r="M467" s="203"/>
      <c r="N467" s="204"/>
      <c r="O467" s="72"/>
      <c r="P467" s="72"/>
      <c r="Q467" s="72"/>
      <c r="R467" s="72"/>
      <c r="S467" s="72"/>
      <c r="T467" s="73"/>
      <c r="U467" s="35"/>
      <c r="V467" s="35"/>
      <c r="W467" s="35"/>
      <c r="X467" s="35"/>
      <c r="Y467" s="35"/>
      <c r="Z467" s="35"/>
      <c r="AA467" s="35"/>
      <c r="AB467" s="35"/>
      <c r="AC467" s="35"/>
      <c r="AD467" s="35"/>
      <c r="AE467" s="35"/>
      <c r="AT467" s="18" t="s">
        <v>128</v>
      </c>
      <c r="AU467" s="18" t="s">
        <v>85</v>
      </c>
    </row>
    <row r="468" spans="1:65" s="2" customFormat="1" ht="24">
      <c r="A468" s="35"/>
      <c r="B468" s="36"/>
      <c r="C468" s="187" t="s">
        <v>734</v>
      </c>
      <c r="D468" s="187" t="s">
        <v>121</v>
      </c>
      <c r="E468" s="188" t="s">
        <v>735</v>
      </c>
      <c r="F468" s="189" t="s">
        <v>736</v>
      </c>
      <c r="G468" s="190" t="s">
        <v>409</v>
      </c>
      <c r="H468" s="191">
        <v>7</v>
      </c>
      <c r="I468" s="192"/>
      <c r="J468" s="193">
        <f>ROUND(I468*H468,2)</f>
        <v>0</v>
      </c>
      <c r="K468" s="189" t="s">
        <v>200</v>
      </c>
      <c r="L468" s="40"/>
      <c r="M468" s="194" t="s">
        <v>1</v>
      </c>
      <c r="N468" s="195" t="s">
        <v>41</v>
      </c>
      <c r="O468" s="72"/>
      <c r="P468" s="196">
        <f>O468*H468</f>
        <v>0</v>
      </c>
      <c r="Q468" s="196">
        <v>0.01246</v>
      </c>
      <c r="R468" s="196">
        <f>Q468*H468</f>
        <v>0.08722</v>
      </c>
      <c r="S468" s="196">
        <v>0</v>
      </c>
      <c r="T468" s="197">
        <f>S468*H468</f>
        <v>0</v>
      </c>
      <c r="U468" s="35"/>
      <c r="V468" s="35"/>
      <c r="W468" s="35"/>
      <c r="X468" s="35"/>
      <c r="Y468" s="35"/>
      <c r="Z468" s="35"/>
      <c r="AA468" s="35"/>
      <c r="AB468" s="35"/>
      <c r="AC468" s="35"/>
      <c r="AD468" s="35"/>
      <c r="AE468" s="35"/>
      <c r="AR468" s="198" t="s">
        <v>136</v>
      </c>
      <c r="AT468" s="198" t="s">
        <v>121</v>
      </c>
      <c r="AU468" s="198" t="s">
        <v>85</v>
      </c>
      <c r="AY468" s="18" t="s">
        <v>118</v>
      </c>
      <c r="BE468" s="199">
        <f>IF(N468="základní",J468,0)</f>
        <v>0</v>
      </c>
      <c r="BF468" s="199">
        <f>IF(N468="snížená",J468,0)</f>
        <v>0</v>
      </c>
      <c r="BG468" s="199">
        <f>IF(N468="zákl. přenesená",J468,0)</f>
        <v>0</v>
      </c>
      <c r="BH468" s="199">
        <f>IF(N468="sníž. přenesená",J468,0)</f>
        <v>0</v>
      </c>
      <c r="BI468" s="199">
        <f>IF(N468="nulová",J468,0)</f>
        <v>0</v>
      </c>
      <c r="BJ468" s="18" t="s">
        <v>83</v>
      </c>
      <c r="BK468" s="199">
        <f>ROUND(I468*H468,2)</f>
        <v>0</v>
      </c>
      <c r="BL468" s="18" t="s">
        <v>136</v>
      </c>
      <c r="BM468" s="198" t="s">
        <v>737</v>
      </c>
    </row>
    <row r="469" spans="1:47" s="2" customFormat="1" ht="19.5">
      <c r="A469" s="35"/>
      <c r="B469" s="36"/>
      <c r="C469" s="37"/>
      <c r="D469" s="200" t="s">
        <v>128</v>
      </c>
      <c r="E469" s="37"/>
      <c r="F469" s="201" t="s">
        <v>738</v>
      </c>
      <c r="G469" s="37"/>
      <c r="H469" s="37"/>
      <c r="I469" s="202"/>
      <c r="J469" s="37"/>
      <c r="K469" s="37"/>
      <c r="L469" s="40"/>
      <c r="M469" s="203"/>
      <c r="N469" s="204"/>
      <c r="O469" s="72"/>
      <c r="P469" s="72"/>
      <c r="Q469" s="72"/>
      <c r="R469" s="72"/>
      <c r="S469" s="72"/>
      <c r="T469" s="73"/>
      <c r="U469" s="35"/>
      <c r="V469" s="35"/>
      <c r="W469" s="35"/>
      <c r="X469" s="35"/>
      <c r="Y469" s="35"/>
      <c r="Z469" s="35"/>
      <c r="AA469" s="35"/>
      <c r="AB469" s="35"/>
      <c r="AC469" s="35"/>
      <c r="AD469" s="35"/>
      <c r="AE469" s="35"/>
      <c r="AT469" s="18" t="s">
        <v>128</v>
      </c>
      <c r="AU469" s="18" t="s">
        <v>85</v>
      </c>
    </row>
    <row r="470" spans="1:47" s="2" customFormat="1" ht="29.25">
      <c r="A470" s="35"/>
      <c r="B470" s="36"/>
      <c r="C470" s="37"/>
      <c r="D470" s="200" t="s">
        <v>203</v>
      </c>
      <c r="E470" s="37"/>
      <c r="F470" s="205" t="s">
        <v>739</v>
      </c>
      <c r="G470" s="37"/>
      <c r="H470" s="37"/>
      <c r="I470" s="202"/>
      <c r="J470" s="37"/>
      <c r="K470" s="37"/>
      <c r="L470" s="40"/>
      <c r="M470" s="203"/>
      <c r="N470" s="204"/>
      <c r="O470" s="72"/>
      <c r="P470" s="72"/>
      <c r="Q470" s="72"/>
      <c r="R470" s="72"/>
      <c r="S470" s="72"/>
      <c r="T470" s="73"/>
      <c r="U470" s="35"/>
      <c r="V470" s="35"/>
      <c r="W470" s="35"/>
      <c r="X470" s="35"/>
      <c r="Y470" s="35"/>
      <c r="Z470" s="35"/>
      <c r="AA470" s="35"/>
      <c r="AB470" s="35"/>
      <c r="AC470" s="35"/>
      <c r="AD470" s="35"/>
      <c r="AE470" s="35"/>
      <c r="AT470" s="18" t="s">
        <v>203</v>
      </c>
      <c r="AU470" s="18" t="s">
        <v>85</v>
      </c>
    </row>
    <row r="471" spans="1:65" s="2" customFormat="1" ht="19.9" customHeight="1">
      <c r="A471" s="35"/>
      <c r="B471" s="36"/>
      <c r="C471" s="187" t="s">
        <v>740</v>
      </c>
      <c r="D471" s="187" t="s">
        <v>121</v>
      </c>
      <c r="E471" s="188" t="s">
        <v>741</v>
      </c>
      <c r="F471" s="189" t="s">
        <v>742</v>
      </c>
      <c r="G471" s="190" t="s">
        <v>409</v>
      </c>
      <c r="H471" s="191">
        <v>2</v>
      </c>
      <c r="I471" s="192"/>
      <c r="J471" s="193">
        <f>ROUND(I471*H471,2)</f>
        <v>0</v>
      </c>
      <c r="K471" s="189" t="s">
        <v>200</v>
      </c>
      <c r="L471" s="40"/>
      <c r="M471" s="194" t="s">
        <v>1</v>
      </c>
      <c r="N471" s="195" t="s">
        <v>41</v>
      </c>
      <c r="O471" s="72"/>
      <c r="P471" s="196">
        <f>O471*H471</f>
        <v>0</v>
      </c>
      <c r="Q471" s="196">
        <v>0.00016</v>
      </c>
      <c r="R471" s="196">
        <f>Q471*H471</f>
        <v>0.00032</v>
      </c>
      <c r="S471" s="196">
        <v>0</v>
      </c>
      <c r="T471" s="197">
        <f>S471*H471</f>
        <v>0</v>
      </c>
      <c r="U471" s="35"/>
      <c r="V471" s="35"/>
      <c r="W471" s="35"/>
      <c r="X471" s="35"/>
      <c r="Y471" s="35"/>
      <c r="Z471" s="35"/>
      <c r="AA471" s="35"/>
      <c r="AB471" s="35"/>
      <c r="AC471" s="35"/>
      <c r="AD471" s="35"/>
      <c r="AE471" s="35"/>
      <c r="AR471" s="198" t="s">
        <v>136</v>
      </c>
      <c r="AT471" s="198" t="s">
        <v>121</v>
      </c>
      <c r="AU471" s="198" t="s">
        <v>85</v>
      </c>
      <c r="AY471" s="18" t="s">
        <v>118</v>
      </c>
      <c r="BE471" s="199">
        <f>IF(N471="základní",J471,0)</f>
        <v>0</v>
      </c>
      <c r="BF471" s="199">
        <f>IF(N471="snížená",J471,0)</f>
        <v>0</v>
      </c>
      <c r="BG471" s="199">
        <f>IF(N471="zákl. přenesená",J471,0)</f>
        <v>0</v>
      </c>
      <c r="BH471" s="199">
        <f>IF(N471="sníž. přenesená",J471,0)</f>
        <v>0</v>
      </c>
      <c r="BI471" s="199">
        <f>IF(N471="nulová",J471,0)</f>
        <v>0</v>
      </c>
      <c r="BJ471" s="18" t="s">
        <v>83</v>
      </c>
      <c r="BK471" s="199">
        <f>ROUND(I471*H471,2)</f>
        <v>0</v>
      </c>
      <c r="BL471" s="18" t="s">
        <v>136</v>
      </c>
      <c r="BM471" s="198" t="s">
        <v>743</v>
      </c>
    </row>
    <row r="472" spans="1:47" s="2" customFormat="1" ht="19.5">
      <c r="A472" s="35"/>
      <c r="B472" s="36"/>
      <c r="C472" s="37"/>
      <c r="D472" s="200" t="s">
        <v>128</v>
      </c>
      <c r="E472" s="37"/>
      <c r="F472" s="201" t="s">
        <v>744</v>
      </c>
      <c r="G472" s="37"/>
      <c r="H472" s="37"/>
      <c r="I472" s="202"/>
      <c r="J472" s="37"/>
      <c r="K472" s="37"/>
      <c r="L472" s="40"/>
      <c r="M472" s="203"/>
      <c r="N472" s="204"/>
      <c r="O472" s="72"/>
      <c r="P472" s="72"/>
      <c r="Q472" s="72"/>
      <c r="R472" s="72"/>
      <c r="S472" s="72"/>
      <c r="T472" s="73"/>
      <c r="U472" s="35"/>
      <c r="V472" s="35"/>
      <c r="W472" s="35"/>
      <c r="X472" s="35"/>
      <c r="Y472" s="35"/>
      <c r="Z472" s="35"/>
      <c r="AA472" s="35"/>
      <c r="AB472" s="35"/>
      <c r="AC472" s="35"/>
      <c r="AD472" s="35"/>
      <c r="AE472" s="35"/>
      <c r="AT472" s="18" t="s">
        <v>128</v>
      </c>
      <c r="AU472" s="18" t="s">
        <v>85</v>
      </c>
    </row>
    <row r="473" spans="1:47" s="2" customFormat="1" ht="58.5">
      <c r="A473" s="35"/>
      <c r="B473" s="36"/>
      <c r="C473" s="37"/>
      <c r="D473" s="200" t="s">
        <v>203</v>
      </c>
      <c r="E473" s="37"/>
      <c r="F473" s="205" t="s">
        <v>745</v>
      </c>
      <c r="G473" s="37"/>
      <c r="H473" s="37"/>
      <c r="I473" s="202"/>
      <c r="J473" s="37"/>
      <c r="K473" s="37"/>
      <c r="L473" s="40"/>
      <c r="M473" s="203"/>
      <c r="N473" s="204"/>
      <c r="O473" s="72"/>
      <c r="P473" s="72"/>
      <c r="Q473" s="72"/>
      <c r="R473" s="72"/>
      <c r="S473" s="72"/>
      <c r="T473" s="73"/>
      <c r="U473" s="35"/>
      <c r="V473" s="35"/>
      <c r="W473" s="35"/>
      <c r="X473" s="35"/>
      <c r="Y473" s="35"/>
      <c r="Z473" s="35"/>
      <c r="AA473" s="35"/>
      <c r="AB473" s="35"/>
      <c r="AC473" s="35"/>
      <c r="AD473" s="35"/>
      <c r="AE473" s="35"/>
      <c r="AT473" s="18" t="s">
        <v>203</v>
      </c>
      <c r="AU473" s="18" t="s">
        <v>85</v>
      </c>
    </row>
    <row r="474" spans="1:65" s="2" customFormat="1" ht="24">
      <c r="A474" s="35"/>
      <c r="B474" s="36"/>
      <c r="C474" s="253" t="s">
        <v>746</v>
      </c>
      <c r="D474" s="253" t="s">
        <v>270</v>
      </c>
      <c r="E474" s="254" t="s">
        <v>747</v>
      </c>
      <c r="F474" s="255" t="s">
        <v>748</v>
      </c>
      <c r="G474" s="256" t="s">
        <v>409</v>
      </c>
      <c r="H474" s="257">
        <v>1</v>
      </c>
      <c r="I474" s="258"/>
      <c r="J474" s="259">
        <f>ROUND(I474*H474,2)</f>
        <v>0</v>
      </c>
      <c r="K474" s="255" t="s">
        <v>1</v>
      </c>
      <c r="L474" s="260"/>
      <c r="M474" s="261" t="s">
        <v>1</v>
      </c>
      <c r="N474" s="262" t="s">
        <v>41</v>
      </c>
      <c r="O474" s="72"/>
      <c r="P474" s="196">
        <f>O474*H474</f>
        <v>0</v>
      </c>
      <c r="Q474" s="196">
        <v>0</v>
      </c>
      <c r="R474" s="196">
        <f>Q474*H474</f>
        <v>0</v>
      </c>
      <c r="S474" s="196">
        <v>0</v>
      </c>
      <c r="T474" s="197">
        <f>S474*H474</f>
        <v>0</v>
      </c>
      <c r="U474" s="35"/>
      <c r="V474" s="35"/>
      <c r="W474" s="35"/>
      <c r="X474" s="35"/>
      <c r="Y474" s="35"/>
      <c r="Z474" s="35"/>
      <c r="AA474" s="35"/>
      <c r="AB474" s="35"/>
      <c r="AC474" s="35"/>
      <c r="AD474" s="35"/>
      <c r="AE474" s="35"/>
      <c r="AR474" s="198" t="s">
        <v>154</v>
      </c>
      <c r="AT474" s="198" t="s">
        <v>270</v>
      </c>
      <c r="AU474" s="198" t="s">
        <v>85</v>
      </c>
      <c r="AY474" s="18" t="s">
        <v>118</v>
      </c>
      <c r="BE474" s="199">
        <f>IF(N474="základní",J474,0)</f>
        <v>0</v>
      </c>
      <c r="BF474" s="199">
        <f>IF(N474="snížená",J474,0)</f>
        <v>0</v>
      </c>
      <c r="BG474" s="199">
        <f>IF(N474="zákl. přenesená",J474,0)</f>
        <v>0</v>
      </c>
      <c r="BH474" s="199">
        <f>IF(N474="sníž. přenesená",J474,0)</f>
        <v>0</v>
      </c>
      <c r="BI474" s="199">
        <f>IF(N474="nulová",J474,0)</f>
        <v>0</v>
      </c>
      <c r="BJ474" s="18" t="s">
        <v>83</v>
      </c>
      <c r="BK474" s="199">
        <f>ROUND(I474*H474,2)</f>
        <v>0</v>
      </c>
      <c r="BL474" s="18" t="s">
        <v>136</v>
      </c>
      <c r="BM474" s="198" t="s">
        <v>749</v>
      </c>
    </row>
    <row r="475" spans="1:47" s="2" customFormat="1" ht="11.25">
      <c r="A475" s="35"/>
      <c r="B475" s="36"/>
      <c r="C475" s="37"/>
      <c r="D475" s="200" t="s">
        <v>128</v>
      </c>
      <c r="E475" s="37"/>
      <c r="F475" s="201" t="s">
        <v>748</v>
      </c>
      <c r="G475" s="37"/>
      <c r="H475" s="37"/>
      <c r="I475" s="202"/>
      <c r="J475" s="37"/>
      <c r="K475" s="37"/>
      <c r="L475" s="40"/>
      <c r="M475" s="203"/>
      <c r="N475" s="204"/>
      <c r="O475" s="72"/>
      <c r="P475" s="72"/>
      <c r="Q475" s="72"/>
      <c r="R475" s="72"/>
      <c r="S475" s="72"/>
      <c r="T475" s="73"/>
      <c r="U475" s="35"/>
      <c r="V475" s="35"/>
      <c r="W475" s="35"/>
      <c r="X475" s="35"/>
      <c r="Y475" s="35"/>
      <c r="Z475" s="35"/>
      <c r="AA475" s="35"/>
      <c r="AB475" s="35"/>
      <c r="AC475" s="35"/>
      <c r="AD475" s="35"/>
      <c r="AE475" s="35"/>
      <c r="AT475" s="18" t="s">
        <v>128</v>
      </c>
      <c r="AU475" s="18" t="s">
        <v>85</v>
      </c>
    </row>
    <row r="476" spans="1:65" s="2" customFormat="1" ht="14.45" customHeight="1">
      <c r="A476" s="35"/>
      <c r="B476" s="36"/>
      <c r="C476" s="187" t="s">
        <v>750</v>
      </c>
      <c r="D476" s="187" t="s">
        <v>121</v>
      </c>
      <c r="E476" s="188" t="s">
        <v>751</v>
      </c>
      <c r="F476" s="189" t="s">
        <v>752</v>
      </c>
      <c r="G476" s="190" t="s">
        <v>213</v>
      </c>
      <c r="H476" s="191">
        <v>85.79</v>
      </c>
      <c r="I476" s="192"/>
      <c r="J476" s="193">
        <f>ROUND(I476*H476,2)</f>
        <v>0</v>
      </c>
      <c r="K476" s="189" t="s">
        <v>200</v>
      </c>
      <c r="L476" s="40"/>
      <c r="M476" s="194" t="s">
        <v>1</v>
      </c>
      <c r="N476" s="195" t="s">
        <v>41</v>
      </c>
      <c r="O476" s="72"/>
      <c r="P476" s="196">
        <f>O476*H476</f>
        <v>0</v>
      </c>
      <c r="Q476" s="196">
        <v>0.00019</v>
      </c>
      <c r="R476" s="196">
        <f>Q476*H476</f>
        <v>0.0163001</v>
      </c>
      <c r="S476" s="196">
        <v>0</v>
      </c>
      <c r="T476" s="197">
        <f>S476*H476</f>
        <v>0</v>
      </c>
      <c r="U476" s="35"/>
      <c r="V476" s="35"/>
      <c r="W476" s="35"/>
      <c r="X476" s="35"/>
      <c r="Y476" s="35"/>
      <c r="Z476" s="35"/>
      <c r="AA476" s="35"/>
      <c r="AB476" s="35"/>
      <c r="AC476" s="35"/>
      <c r="AD476" s="35"/>
      <c r="AE476" s="35"/>
      <c r="AR476" s="198" t="s">
        <v>136</v>
      </c>
      <c r="AT476" s="198" t="s">
        <v>121</v>
      </c>
      <c r="AU476" s="198" t="s">
        <v>85</v>
      </c>
      <c r="AY476" s="18" t="s">
        <v>118</v>
      </c>
      <c r="BE476" s="199">
        <f>IF(N476="základní",J476,0)</f>
        <v>0</v>
      </c>
      <c r="BF476" s="199">
        <f>IF(N476="snížená",J476,0)</f>
        <v>0</v>
      </c>
      <c r="BG476" s="199">
        <f>IF(N476="zákl. přenesená",J476,0)</f>
        <v>0</v>
      </c>
      <c r="BH476" s="199">
        <f>IF(N476="sníž. přenesená",J476,0)</f>
        <v>0</v>
      </c>
      <c r="BI476" s="199">
        <f>IF(N476="nulová",J476,0)</f>
        <v>0</v>
      </c>
      <c r="BJ476" s="18" t="s">
        <v>83</v>
      </c>
      <c r="BK476" s="199">
        <f>ROUND(I476*H476,2)</f>
        <v>0</v>
      </c>
      <c r="BL476" s="18" t="s">
        <v>136</v>
      </c>
      <c r="BM476" s="198" t="s">
        <v>753</v>
      </c>
    </row>
    <row r="477" spans="1:47" s="2" customFormat="1" ht="11.25">
      <c r="A477" s="35"/>
      <c r="B477" s="36"/>
      <c r="C477" s="37"/>
      <c r="D477" s="200" t="s">
        <v>128</v>
      </c>
      <c r="E477" s="37"/>
      <c r="F477" s="201" t="s">
        <v>754</v>
      </c>
      <c r="G477" s="37"/>
      <c r="H477" s="37"/>
      <c r="I477" s="202"/>
      <c r="J477" s="37"/>
      <c r="K477" s="37"/>
      <c r="L477" s="40"/>
      <c r="M477" s="203"/>
      <c r="N477" s="204"/>
      <c r="O477" s="72"/>
      <c r="P477" s="72"/>
      <c r="Q477" s="72"/>
      <c r="R477" s="72"/>
      <c r="S477" s="72"/>
      <c r="T477" s="73"/>
      <c r="U477" s="35"/>
      <c r="V477" s="35"/>
      <c r="W477" s="35"/>
      <c r="X477" s="35"/>
      <c r="Y477" s="35"/>
      <c r="Z477" s="35"/>
      <c r="AA477" s="35"/>
      <c r="AB477" s="35"/>
      <c r="AC477" s="35"/>
      <c r="AD477" s="35"/>
      <c r="AE477" s="35"/>
      <c r="AT477" s="18" t="s">
        <v>128</v>
      </c>
      <c r="AU477" s="18" t="s">
        <v>85</v>
      </c>
    </row>
    <row r="478" spans="2:51" s="14" customFormat="1" ht="11.25">
      <c r="B478" s="220"/>
      <c r="C478" s="221"/>
      <c r="D478" s="200" t="s">
        <v>232</v>
      </c>
      <c r="E478" s="222" t="s">
        <v>1</v>
      </c>
      <c r="F478" s="223" t="s">
        <v>755</v>
      </c>
      <c r="G478" s="221"/>
      <c r="H478" s="224">
        <v>79.79</v>
      </c>
      <c r="I478" s="225"/>
      <c r="J478" s="221"/>
      <c r="K478" s="221"/>
      <c r="L478" s="226"/>
      <c r="M478" s="227"/>
      <c r="N478" s="228"/>
      <c r="O478" s="228"/>
      <c r="P478" s="228"/>
      <c r="Q478" s="228"/>
      <c r="R478" s="228"/>
      <c r="S478" s="228"/>
      <c r="T478" s="229"/>
      <c r="AT478" s="230" t="s">
        <v>232</v>
      </c>
      <c r="AU478" s="230" t="s">
        <v>85</v>
      </c>
      <c r="AV478" s="14" t="s">
        <v>85</v>
      </c>
      <c r="AW478" s="14" t="s">
        <v>32</v>
      </c>
      <c r="AX478" s="14" t="s">
        <v>76</v>
      </c>
      <c r="AY478" s="230" t="s">
        <v>118</v>
      </c>
    </row>
    <row r="479" spans="2:51" s="14" customFormat="1" ht="11.25">
      <c r="B479" s="220"/>
      <c r="C479" s="221"/>
      <c r="D479" s="200" t="s">
        <v>232</v>
      </c>
      <c r="E479" s="222" t="s">
        <v>1</v>
      </c>
      <c r="F479" s="223" t="s">
        <v>756</v>
      </c>
      <c r="G479" s="221"/>
      <c r="H479" s="224">
        <v>6</v>
      </c>
      <c r="I479" s="225"/>
      <c r="J479" s="221"/>
      <c r="K479" s="221"/>
      <c r="L479" s="226"/>
      <c r="M479" s="227"/>
      <c r="N479" s="228"/>
      <c r="O479" s="228"/>
      <c r="P479" s="228"/>
      <c r="Q479" s="228"/>
      <c r="R479" s="228"/>
      <c r="S479" s="228"/>
      <c r="T479" s="229"/>
      <c r="AT479" s="230" t="s">
        <v>232</v>
      </c>
      <c r="AU479" s="230" t="s">
        <v>85</v>
      </c>
      <c r="AV479" s="14" t="s">
        <v>85</v>
      </c>
      <c r="AW479" s="14" t="s">
        <v>32</v>
      </c>
      <c r="AX479" s="14" t="s">
        <v>76</v>
      </c>
      <c r="AY479" s="230" t="s">
        <v>118</v>
      </c>
    </row>
    <row r="480" spans="2:51" s="15" customFormat="1" ht="11.25">
      <c r="B480" s="231"/>
      <c r="C480" s="232"/>
      <c r="D480" s="200" t="s">
        <v>232</v>
      </c>
      <c r="E480" s="233" t="s">
        <v>1</v>
      </c>
      <c r="F480" s="234" t="s">
        <v>236</v>
      </c>
      <c r="G480" s="232"/>
      <c r="H480" s="235">
        <v>85.79</v>
      </c>
      <c r="I480" s="236"/>
      <c r="J480" s="232"/>
      <c r="K480" s="232"/>
      <c r="L480" s="237"/>
      <c r="M480" s="238"/>
      <c r="N480" s="239"/>
      <c r="O480" s="239"/>
      <c r="P480" s="239"/>
      <c r="Q480" s="239"/>
      <c r="R480" s="239"/>
      <c r="S480" s="239"/>
      <c r="T480" s="240"/>
      <c r="AT480" s="241" t="s">
        <v>232</v>
      </c>
      <c r="AU480" s="241" t="s">
        <v>85</v>
      </c>
      <c r="AV480" s="15" t="s">
        <v>136</v>
      </c>
      <c r="AW480" s="15" t="s">
        <v>32</v>
      </c>
      <c r="AX480" s="15" t="s">
        <v>83</v>
      </c>
      <c r="AY480" s="241" t="s">
        <v>118</v>
      </c>
    </row>
    <row r="481" spans="1:65" s="2" customFormat="1" ht="19.9" customHeight="1">
      <c r="A481" s="35"/>
      <c r="B481" s="36"/>
      <c r="C481" s="187" t="s">
        <v>757</v>
      </c>
      <c r="D481" s="187" t="s">
        <v>121</v>
      </c>
      <c r="E481" s="188" t="s">
        <v>758</v>
      </c>
      <c r="F481" s="189" t="s">
        <v>759</v>
      </c>
      <c r="G481" s="190" t="s">
        <v>213</v>
      </c>
      <c r="H481" s="191">
        <v>79</v>
      </c>
      <c r="I481" s="192"/>
      <c r="J481" s="193">
        <f>ROUND(I481*H481,2)</f>
        <v>0</v>
      </c>
      <c r="K481" s="189" t="s">
        <v>200</v>
      </c>
      <c r="L481" s="40"/>
      <c r="M481" s="194" t="s">
        <v>1</v>
      </c>
      <c r="N481" s="195" t="s">
        <v>41</v>
      </c>
      <c r="O481" s="72"/>
      <c r="P481" s="196">
        <f>O481*H481</f>
        <v>0</v>
      </c>
      <c r="Q481" s="196">
        <v>7E-05</v>
      </c>
      <c r="R481" s="196">
        <f>Q481*H481</f>
        <v>0.005529999999999999</v>
      </c>
      <c r="S481" s="196">
        <v>0</v>
      </c>
      <c r="T481" s="197">
        <f>S481*H481</f>
        <v>0</v>
      </c>
      <c r="U481" s="35"/>
      <c r="V481" s="35"/>
      <c r="W481" s="35"/>
      <c r="X481" s="35"/>
      <c r="Y481" s="35"/>
      <c r="Z481" s="35"/>
      <c r="AA481" s="35"/>
      <c r="AB481" s="35"/>
      <c r="AC481" s="35"/>
      <c r="AD481" s="35"/>
      <c r="AE481" s="35"/>
      <c r="AR481" s="198" t="s">
        <v>136</v>
      </c>
      <c r="AT481" s="198" t="s">
        <v>121</v>
      </c>
      <c r="AU481" s="198" t="s">
        <v>85</v>
      </c>
      <c r="AY481" s="18" t="s">
        <v>118</v>
      </c>
      <c r="BE481" s="199">
        <f>IF(N481="základní",J481,0)</f>
        <v>0</v>
      </c>
      <c r="BF481" s="199">
        <f>IF(N481="snížená",J481,0)</f>
        <v>0</v>
      </c>
      <c r="BG481" s="199">
        <f>IF(N481="zákl. přenesená",J481,0)</f>
        <v>0</v>
      </c>
      <c r="BH481" s="199">
        <f>IF(N481="sníž. přenesená",J481,0)</f>
        <v>0</v>
      </c>
      <c r="BI481" s="199">
        <f>IF(N481="nulová",J481,0)</f>
        <v>0</v>
      </c>
      <c r="BJ481" s="18" t="s">
        <v>83</v>
      </c>
      <c r="BK481" s="199">
        <f>ROUND(I481*H481,2)</f>
        <v>0</v>
      </c>
      <c r="BL481" s="18" t="s">
        <v>136</v>
      </c>
      <c r="BM481" s="198" t="s">
        <v>760</v>
      </c>
    </row>
    <row r="482" spans="1:47" s="2" customFormat="1" ht="11.25">
      <c r="A482" s="35"/>
      <c r="B482" s="36"/>
      <c r="C482" s="37"/>
      <c r="D482" s="200" t="s">
        <v>128</v>
      </c>
      <c r="E482" s="37"/>
      <c r="F482" s="201" t="s">
        <v>761</v>
      </c>
      <c r="G482" s="37"/>
      <c r="H482" s="37"/>
      <c r="I482" s="202"/>
      <c r="J482" s="37"/>
      <c r="K482" s="37"/>
      <c r="L482" s="40"/>
      <c r="M482" s="203"/>
      <c r="N482" s="204"/>
      <c r="O482" s="72"/>
      <c r="P482" s="72"/>
      <c r="Q482" s="72"/>
      <c r="R482" s="72"/>
      <c r="S482" s="72"/>
      <c r="T482" s="73"/>
      <c r="U482" s="35"/>
      <c r="V482" s="35"/>
      <c r="W482" s="35"/>
      <c r="X482" s="35"/>
      <c r="Y482" s="35"/>
      <c r="Z482" s="35"/>
      <c r="AA482" s="35"/>
      <c r="AB482" s="35"/>
      <c r="AC482" s="35"/>
      <c r="AD482" s="35"/>
      <c r="AE482" s="35"/>
      <c r="AT482" s="18" t="s">
        <v>128</v>
      </c>
      <c r="AU482" s="18" t="s">
        <v>85</v>
      </c>
    </row>
    <row r="483" spans="1:65" s="2" customFormat="1" ht="24">
      <c r="A483" s="35"/>
      <c r="B483" s="36"/>
      <c r="C483" s="187" t="s">
        <v>762</v>
      </c>
      <c r="D483" s="187" t="s">
        <v>121</v>
      </c>
      <c r="E483" s="188" t="s">
        <v>763</v>
      </c>
      <c r="F483" s="189" t="s">
        <v>764</v>
      </c>
      <c r="G483" s="190" t="s">
        <v>409</v>
      </c>
      <c r="H483" s="191">
        <v>16</v>
      </c>
      <c r="I483" s="192"/>
      <c r="J483" s="193">
        <f>ROUND(I483*H483,2)</f>
        <v>0</v>
      </c>
      <c r="K483" s="189" t="s">
        <v>200</v>
      </c>
      <c r="L483" s="40"/>
      <c r="M483" s="194" t="s">
        <v>1</v>
      </c>
      <c r="N483" s="195" t="s">
        <v>41</v>
      </c>
      <c r="O483" s="72"/>
      <c r="P483" s="196">
        <f>O483*H483</f>
        <v>0</v>
      </c>
      <c r="Q483" s="196">
        <v>0.00021</v>
      </c>
      <c r="R483" s="196">
        <f>Q483*H483</f>
        <v>0.00336</v>
      </c>
      <c r="S483" s="196">
        <v>0</v>
      </c>
      <c r="T483" s="197">
        <f>S483*H483</f>
        <v>0</v>
      </c>
      <c r="U483" s="35"/>
      <c r="V483" s="35"/>
      <c r="W483" s="35"/>
      <c r="X483" s="35"/>
      <c r="Y483" s="35"/>
      <c r="Z483" s="35"/>
      <c r="AA483" s="35"/>
      <c r="AB483" s="35"/>
      <c r="AC483" s="35"/>
      <c r="AD483" s="35"/>
      <c r="AE483" s="35"/>
      <c r="AR483" s="198" t="s">
        <v>136</v>
      </c>
      <c r="AT483" s="198" t="s">
        <v>121</v>
      </c>
      <c r="AU483" s="198" t="s">
        <v>85</v>
      </c>
      <c r="AY483" s="18" t="s">
        <v>118</v>
      </c>
      <c r="BE483" s="199">
        <f>IF(N483="základní",J483,0)</f>
        <v>0</v>
      </c>
      <c r="BF483" s="199">
        <f>IF(N483="snížená",J483,0)</f>
        <v>0</v>
      </c>
      <c r="BG483" s="199">
        <f>IF(N483="zákl. přenesená",J483,0)</f>
        <v>0</v>
      </c>
      <c r="BH483" s="199">
        <f>IF(N483="sníž. přenesená",J483,0)</f>
        <v>0</v>
      </c>
      <c r="BI483" s="199">
        <f>IF(N483="nulová",J483,0)</f>
        <v>0</v>
      </c>
      <c r="BJ483" s="18" t="s">
        <v>83</v>
      </c>
      <c r="BK483" s="199">
        <f>ROUND(I483*H483,2)</f>
        <v>0</v>
      </c>
      <c r="BL483" s="18" t="s">
        <v>136</v>
      </c>
      <c r="BM483" s="198" t="s">
        <v>765</v>
      </c>
    </row>
    <row r="484" spans="1:47" s="2" customFormat="1" ht="19.5">
      <c r="A484" s="35"/>
      <c r="B484" s="36"/>
      <c r="C484" s="37"/>
      <c r="D484" s="200" t="s">
        <v>128</v>
      </c>
      <c r="E484" s="37"/>
      <c r="F484" s="201" t="s">
        <v>766</v>
      </c>
      <c r="G484" s="37"/>
      <c r="H484" s="37"/>
      <c r="I484" s="202"/>
      <c r="J484" s="37"/>
      <c r="K484" s="37"/>
      <c r="L484" s="40"/>
      <c r="M484" s="203"/>
      <c r="N484" s="204"/>
      <c r="O484" s="72"/>
      <c r="P484" s="72"/>
      <c r="Q484" s="72"/>
      <c r="R484" s="72"/>
      <c r="S484" s="72"/>
      <c r="T484" s="73"/>
      <c r="U484" s="35"/>
      <c r="V484" s="35"/>
      <c r="W484" s="35"/>
      <c r="X484" s="35"/>
      <c r="Y484" s="35"/>
      <c r="Z484" s="35"/>
      <c r="AA484" s="35"/>
      <c r="AB484" s="35"/>
      <c r="AC484" s="35"/>
      <c r="AD484" s="35"/>
      <c r="AE484" s="35"/>
      <c r="AT484" s="18" t="s">
        <v>128</v>
      </c>
      <c r="AU484" s="18" t="s">
        <v>85</v>
      </c>
    </row>
    <row r="485" spans="1:65" s="2" customFormat="1" ht="14.45" customHeight="1">
      <c r="A485" s="35"/>
      <c r="B485" s="36"/>
      <c r="C485" s="187" t="s">
        <v>767</v>
      </c>
      <c r="D485" s="187" t="s">
        <v>121</v>
      </c>
      <c r="E485" s="188" t="s">
        <v>768</v>
      </c>
      <c r="F485" s="189" t="s">
        <v>769</v>
      </c>
      <c r="G485" s="190" t="s">
        <v>409</v>
      </c>
      <c r="H485" s="191">
        <v>4</v>
      </c>
      <c r="I485" s="192"/>
      <c r="J485" s="193">
        <f>ROUND(I485*H485,2)</f>
        <v>0</v>
      </c>
      <c r="K485" s="189" t="s">
        <v>200</v>
      </c>
      <c r="L485" s="40"/>
      <c r="M485" s="194" t="s">
        <v>1</v>
      </c>
      <c r="N485" s="195" t="s">
        <v>41</v>
      </c>
      <c r="O485" s="72"/>
      <c r="P485" s="196">
        <f>O485*H485</f>
        <v>0</v>
      </c>
      <c r="Q485" s="196">
        <v>0.00066</v>
      </c>
      <c r="R485" s="196">
        <f>Q485*H485</f>
        <v>0.00264</v>
      </c>
      <c r="S485" s="196">
        <v>0</v>
      </c>
      <c r="T485" s="197">
        <f>S485*H485</f>
        <v>0</v>
      </c>
      <c r="U485" s="35"/>
      <c r="V485" s="35"/>
      <c r="W485" s="35"/>
      <c r="X485" s="35"/>
      <c r="Y485" s="35"/>
      <c r="Z485" s="35"/>
      <c r="AA485" s="35"/>
      <c r="AB485" s="35"/>
      <c r="AC485" s="35"/>
      <c r="AD485" s="35"/>
      <c r="AE485" s="35"/>
      <c r="AR485" s="198" t="s">
        <v>136</v>
      </c>
      <c r="AT485" s="198" t="s">
        <v>121</v>
      </c>
      <c r="AU485" s="198" t="s">
        <v>85</v>
      </c>
      <c r="AY485" s="18" t="s">
        <v>118</v>
      </c>
      <c r="BE485" s="199">
        <f>IF(N485="základní",J485,0)</f>
        <v>0</v>
      </c>
      <c r="BF485" s="199">
        <f>IF(N485="snížená",J485,0)</f>
        <v>0</v>
      </c>
      <c r="BG485" s="199">
        <f>IF(N485="zákl. přenesená",J485,0)</f>
        <v>0</v>
      </c>
      <c r="BH485" s="199">
        <f>IF(N485="sníž. přenesená",J485,0)</f>
        <v>0</v>
      </c>
      <c r="BI485" s="199">
        <f>IF(N485="nulová",J485,0)</f>
        <v>0</v>
      </c>
      <c r="BJ485" s="18" t="s">
        <v>83</v>
      </c>
      <c r="BK485" s="199">
        <f>ROUND(I485*H485,2)</f>
        <v>0</v>
      </c>
      <c r="BL485" s="18" t="s">
        <v>136</v>
      </c>
      <c r="BM485" s="198" t="s">
        <v>770</v>
      </c>
    </row>
    <row r="486" spans="1:47" s="2" customFormat="1" ht="19.5">
      <c r="A486" s="35"/>
      <c r="B486" s="36"/>
      <c r="C486" s="37"/>
      <c r="D486" s="200" t="s">
        <v>128</v>
      </c>
      <c r="E486" s="37"/>
      <c r="F486" s="201" t="s">
        <v>771</v>
      </c>
      <c r="G486" s="37"/>
      <c r="H486" s="37"/>
      <c r="I486" s="202"/>
      <c r="J486" s="37"/>
      <c r="K486" s="37"/>
      <c r="L486" s="40"/>
      <c r="M486" s="203"/>
      <c r="N486" s="204"/>
      <c r="O486" s="72"/>
      <c r="P486" s="72"/>
      <c r="Q486" s="72"/>
      <c r="R486" s="72"/>
      <c r="S486" s="72"/>
      <c r="T486" s="73"/>
      <c r="U486" s="35"/>
      <c r="V486" s="35"/>
      <c r="W486" s="35"/>
      <c r="X486" s="35"/>
      <c r="Y486" s="35"/>
      <c r="Z486" s="35"/>
      <c r="AA486" s="35"/>
      <c r="AB486" s="35"/>
      <c r="AC486" s="35"/>
      <c r="AD486" s="35"/>
      <c r="AE486" s="35"/>
      <c r="AT486" s="18" t="s">
        <v>128</v>
      </c>
      <c r="AU486" s="18" t="s">
        <v>85</v>
      </c>
    </row>
    <row r="487" spans="1:47" s="2" customFormat="1" ht="29.25">
      <c r="A487" s="35"/>
      <c r="B487" s="36"/>
      <c r="C487" s="37"/>
      <c r="D487" s="200" t="s">
        <v>203</v>
      </c>
      <c r="E487" s="37"/>
      <c r="F487" s="205" t="s">
        <v>772</v>
      </c>
      <c r="G487" s="37"/>
      <c r="H487" s="37"/>
      <c r="I487" s="202"/>
      <c r="J487" s="37"/>
      <c r="K487" s="37"/>
      <c r="L487" s="40"/>
      <c r="M487" s="203"/>
      <c r="N487" s="204"/>
      <c r="O487" s="72"/>
      <c r="P487" s="72"/>
      <c r="Q487" s="72"/>
      <c r="R487" s="72"/>
      <c r="S487" s="72"/>
      <c r="T487" s="73"/>
      <c r="U487" s="35"/>
      <c r="V487" s="35"/>
      <c r="W487" s="35"/>
      <c r="X487" s="35"/>
      <c r="Y487" s="35"/>
      <c r="Z487" s="35"/>
      <c r="AA487" s="35"/>
      <c r="AB487" s="35"/>
      <c r="AC487" s="35"/>
      <c r="AD487" s="35"/>
      <c r="AE487" s="35"/>
      <c r="AT487" s="18" t="s">
        <v>203</v>
      </c>
      <c r="AU487" s="18" t="s">
        <v>85</v>
      </c>
    </row>
    <row r="488" spans="2:63" s="12" customFormat="1" ht="22.9" customHeight="1">
      <c r="B488" s="171"/>
      <c r="C488" s="172"/>
      <c r="D488" s="173" t="s">
        <v>75</v>
      </c>
      <c r="E488" s="185" t="s">
        <v>159</v>
      </c>
      <c r="F488" s="185" t="s">
        <v>773</v>
      </c>
      <c r="G488" s="172"/>
      <c r="H488" s="172"/>
      <c r="I488" s="175"/>
      <c r="J488" s="186">
        <f>BK488</f>
        <v>0</v>
      </c>
      <c r="K488" s="172"/>
      <c r="L488" s="177"/>
      <c r="M488" s="178"/>
      <c r="N488" s="179"/>
      <c r="O488" s="179"/>
      <c r="P488" s="180">
        <f>SUM(P489:P504)</f>
        <v>0</v>
      </c>
      <c r="Q488" s="179"/>
      <c r="R488" s="180">
        <f>SUM(R489:R504)</f>
        <v>0.19998</v>
      </c>
      <c r="S488" s="179"/>
      <c r="T488" s="181">
        <f>SUM(T489:T504)</f>
        <v>0.07575000000000001</v>
      </c>
      <c r="AR488" s="182" t="s">
        <v>83</v>
      </c>
      <c r="AT488" s="183" t="s">
        <v>75</v>
      </c>
      <c r="AU488" s="183" t="s">
        <v>83</v>
      </c>
      <c r="AY488" s="182" t="s">
        <v>118</v>
      </c>
      <c r="BK488" s="184">
        <f>SUM(BK489:BK504)</f>
        <v>0</v>
      </c>
    </row>
    <row r="489" spans="1:65" s="2" customFormat="1" ht="24">
      <c r="A489" s="35"/>
      <c r="B489" s="36"/>
      <c r="C489" s="187" t="s">
        <v>774</v>
      </c>
      <c r="D489" s="187" t="s">
        <v>121</v>
      </c>
      <c r="E489" s="188" t="s">
        <v>775</v>
      </c>
      <c r="F489" s="189" t="s">
        <v>776</v>
      </c>
      <c r="G489" s="190" t="s">
        <v>409</v>
      </c>
      <c r="H489" s="191">
        <v>3</v>
      </c>
      <c r="I489" s="192"/>
      <c r="J489" s="193">
        <f>ROUND(I489*H489,2)</f>
        <v>0</v>
      </c>
      <c r="K489" s="189" t="s">
        <v>1</v>
      </c>
      <c r="L489" s="40"/>
      <c r="M489" s="194" t="s">
        <v>1</v>
      </c>
      <c r="N489" s="195" t="s">
        <v>41</v>
      </c>
      <c r="O489" s="72"/>
      <c r="P489" s="196">
        <f>O489*H489</f>
        <v>0</v>
      </c>
      <c r="Q489" s="196">
        <v>0</v>
      </c>
      <c r="R489" s="196">
        <f>Q489*H489</f>
        <v>0</v>
      </c>
      <c r="S489" s="196">
        <v>0</v>
      </c>
      <c r="T489" s="197">
        <f>S489*H489</f>
        <v>0</v>
      </c>
      <c r="U489" s="35"/>
      <c r="V489" s="35"/>
      <c r="W489" s="35"/>
      <c r="X489" s="35"/>
      <c r="Y489" s="35"/>
      <c r="Z489" s="35"/>
      <c r="AA489" s="35"/>
      <c r="AB489" s="35"/>
      <c r="AC489" s="35"/>
      <c r="AD489" s="35"/>
      <c r="AE489" s="35"/>
      <c r="AR489" s="198" t="s">
        <v>478</v>
      </c>
      <c r="AT489" s="198" t="s">
        <v>121</v>
      </c>
      <c r="AU489" s="198" t="s">
        <v>85</v>
      </c>
      <c r="AY489" s="18" t="s">
        <v>118</v>
      </c>
      <c r="BE489" s="199">
        <f>IF(N489="základní",J489,0)</f>
        <v>0</v>
      </c>
      <c r="BF489" s="199">
        <f>IF(N489="snížená",J489,0)</f>
        <v>0</v>
      </c>
      <c r="BG489" s="199">
        <f>IF(N489="zákl. přenesená",J489,0)</f>
        <v>0</v>
      </c>
      <c r="BH489" s="199">
        <f>IF(N489="sníž. přenesená",J489,0)</f>
        <v>0</v>
      </c>
      <c r="BI489" s="199">
        <f>IF(N489="nulová",J489,0)</f>
        <v>0</v>
      </c>
      <c r="BJ489" s="18" t="s">
        <v>83</v>
      </c>
      <c r="BK489" s="199">
        <f>ROUND(I489*H489,2)</f>
        <v>0</v>
      </c>
      <c r="BL489" s="18" t="s">
        <v>478</v>
      </c>
      <c r="BM489" s="198" t="s">
        <v>777</v>
      </c>
    </row>
    <row r="490" spans="1:47" s="2" customFormat="1" ht="19.5">
      <c r="A490" s="35"/>
      <c r="B490" s="36"/>
      <c r="C490" s="37"/>
      <c r="D490" s="200" t="s">
        <v>128</v>
      </c>
      <c r="E490" s="37"/>
      <c r="F490" s="201" t="s">
        <v>776</v>
      </c>
      <c r="G490" s="37"/>
      <c r="H490" s="37"/>
      <c r="I490" s="202"/>
      <c r="J490" s="37"/>
      <c r="K490" s="37"/>
      <c r="L490" s="40"/>
      <c r="M490" s="203"/>
      <c r="N490" s="204"/>
      <c r="O490" s="72"/>
      <c r="P490" s="72"/>
      <c r="Q490" s="72"/>
      <c r="R490" s="72"/>
      <c r="S490" s="72"/>
      <c r="T490" s="73"/>
      <c r="U490" s="35"/>
      <c r="V490" s="35"/>
      <c r="W490" s="35"/>
      <c r="X490" s="35"/>
      <c r="Y490" s="35"/>
      <c r="Z490" s="35"/>
      <c r="AA490" s="35"/>
      <c r="AB490" s="35"/>
      <c r="AC490" s="35"/>
      <c r="AD490" s="35"/>
      <c r="AE490" s="35"/>
      <c r="AT490" s="18" t="s">
        <v>128</v>
      </c>
      <c r="AU490" s="18" t="s">
        <v>85</v>
      </c>
    </row>
    <row r="491" spans="1:65" s="2" customFormat="1" ht="24">
      <c r="A491" s="35"/>
      <c r="B491" s="36"/>
      <c r="C491" s="187" t="s">
        <v>778</v>
      </c>
      <c r="D491" s="187" t="s">
        <v>121</v>
      </c>
      <c r="E491" s="188" t="s">
        <v>779</v>
      </c>
      <c r="F491" s="189" t="s">
        <v>780</v>
      </c>
      <c r="G491" s="190" t="s">
        <v>213</v>
      </c>
      <c r="H491" s="191">
        <v>22.4</v>
      </c>
      <c r="I491" s="192"/>
      <c r="J491" s="193">
        <f>ROUND(I491*H491,2)</f>
        <v>0</v>
      </c>
      <c r="K491" s="189" t="s">
        <v>200</v>
      </c>
      <c r="L491" s="40"/>
      <c r="M491" s="194" t="s">
        <v>1</v>
      </c>
      <c r="N491" s="195" t="s">
        <v>41</v>
      </c>
      <c r="O491" s="72"/>
      <c r="P491" s="196">
        <f>O491*H491</f>
        <v>0</v>
      </c>
      <c r="Q491" s="196">
        <v>0.00885</v>
      </c>
      <c r="R491" s="196">
        <f>Q491*H491</f>
        <v>0.19824</v>
      </c>
      <c r="S491" s="196">
        <v>0</v>
      </c>
      <c r="T491" s="197">
        <f>S491*H491</f>
        <v>0</v>
      </c>
      <c r="U491" s="35"/>
      <c r="V491" s="35"/>
      <c r="W491" s="35"/>
      <c r="X491" s="35"/>
      <c r="Y491" s="35"/>
      <c r="Z491" s="35"/>
      <c r="AA491" s="35"/>
      <c r="AB491" s="35"/>
      <c r="AC491" s="35"/>
      <c r="AD491" s="35"/>
      <c r="AE491" s="35"/>
      <c r="AR491" s="198" t="s">
        <v>136</v>
      </c>
      <c r="AT491" s="198" t="s">
        <v>121</v>
      </c>
      <c r="AU491" s="198" t="s">
        <v>85</v>
      </c>
      <c r="AY491" s="18" t="s">
        <v>118</v>
      </c>
      <c r="BE491" s="199">
        <f>IF(N491="základní",J491,0)</f>
        <v>0</v>
      </c>
      <c r="BF491" s="199">
        <f>IF(N491="snížená",J491,0)</f>
        <v>0</v>
      </c>
      <c r="BG491" s="199">
        <f>IF(N491="zákl. přenesená",J491,0)</f>
        <v>0</v>
      </c>
      <c r="BH491" s="199">
        <f>IF(N491="sníž. přenesená",J491,0)</f>
        <v>0</v>
      </c>
      <c r="BI491" s="199">
        <f>IF(N491="nulová",J491,0)</f>
        <v>0</v>
      </c>
      <c r="BJ491" s="18" t="s">
        <v>83</v>
      </c>
      <c r="BK491" s="199">
        <f>ROUND(I491*H491,2)</f>
        <v>0</v>
      </c>
      <c r="BL491" s="18" t="s">
        <v>136</v>
      </c>
      <c r="BM491" s="198" t="s">
        <v>781</v>
      </c>
    </row>
    <row r="492" spans="1:47" s="2" customFormat="1" ht="11.25">
      <c r="A492" s="35"/>
      <c r="B492" s="36"/>
      <c r="C492" s="37"/>
      <c r="D492" s="200" t="s">
        <v>128</v>
      </c>
      <c r="E492" s="37"/>
      <c r="F492" s="201" t="s">
        <v>782</v>
      </c>
      <c r="G492" s="37"/>
      <c r="H492" s="37"/>
      <c r="I492" s="202"/>
      <c r="J492" s="37"/>
      <c r="K492" s="37"/>
      <c r="L492" s="40"/>
      <c r="M492" s="203"/>
      <c r="N492" s="204"/>
      <c r="O492" s="72"/>
      <c r="P492" s="72"/>
      <c r="Q492" s="72"/>
      <c r="R492" s="72"/>
      <c r="S492" s="72"/>
      <c r="T492" s="73"/>
      <c r="U492" s="35"/>
      <c r="V492" s="35"/>
      <c r="W492" s="35"/>
      <c r="X492" s="35"/>
      <c r="Y492" s="35"/>
      <c r="Z492" s="35"/>
      <c r="AA492" s="35"/>
      <c r="AB492" s="35"/>
      <c r="AC492" s="35"/>
      <c r="AD492" s="35"/>
      <c r="AE492" s="35"/>
      <c r="AT492" s="18" t="s">
        <v>128</v>
      </c>
      <c r="AU492" s="18" t="s">
        <v>85</v>
      </c>
    </row>
    <row r="493" spans="1:47" s="2" customFormat="1" ht="29.25">
      <c r="A493" s="35"/>
      <c r="B493" s="36"/>
      <c r="C493" s="37"/>
      <c r="D493" s="200" t="s">
        <v>203</v>
      </c>
      <c r="E493" s="37"/>
      <c r="F493" s="205" t="s">
        <v>783</v>
      </c>
      <c r="G493" s="37"/>
      <c r="H493" s="37"/>
      <c r="I493" s="202"/>
      <c r="J493" s="37"/>
      <c r="K493" s="37"/>
      <c r="L493" s="40"/>
      <c r="M493" s="203"/>
      <c r="N493" s="204"/>
      <c r="O493" s="72"/>
      <c r="P493" s="72"/>
      <c r="Q493" s="72"/>
      <c r="R493" s="72"/>
      <c r="S493" s="72"/>
      <c r="T493" s="73"/>
      <c r="U493" s="35"/>
      <c r="V493" s="35"/>
      <c r="W493" s="35"/>
      <c r="X493" s="35"/>
      <c r="Y493" s="35"/>
      <c r="Z493" s="35"/>
      <c r="AA493" s="35"/>
      <c r="AB493" s="35"/>
      <c r="AC493" s="35"/>
      <c r="AD493" s="35"/>
      <c r="AE493" s="35"/>
      <c r="AT493" s="18" t="s">
        <v>203</v>
      </c>
      <c r="AU493" s="18" t="s">
        <v>85</v>
      </c>
    </row>
    <row r="494" spans="2:51" s="13" customFormat="1" ht="11.25">
      <c r="B494" s="210"/>
      <c r="C494" s="211"/>
      <c r="D494" s="200" t="s">
        <v>232</v>
      </c>
      <c r="E494" s="212" t="s">
        <v>1</v>
      </c>
      <c r="F494" s="213" t="s">
        <v>784</v>
      </c>
      <c r="G494" s="211"/>
      <c r="H494" s="212" t="s">
        <v>1</v>
      </c>
      <c r="I494" s="214"/>
      <c r="J494" s="211"/>
      <c r="K494" s="211"/>
      <c r="L494" s="215"/>
      <c r="M494" s="216"/>
      <c r="N494" s="217"/>
      <c r="O494" s="217"/>
      <c r="P494" s="217"/>
      <c r="Q494" s="217"/>
      <c r="R494" s="217"/>
      <c r="S494" s="217"/>
      <c r="T494" s="218"/>
      <c r="AT494" s="219" t="s">
        <v>232</v>
      </c>
      <c r="AU494" s="219" t="s">
        <v>85</v>
      </c>
      <c r="AV494" s="13" t="s">
        <v>83</v>
      </c>
      <c r="AW494" s="13" t="s">
        <v>32</v>
      </c>
      <c r="AX494" s="13" t="s">
        <v>76</v>
      </c>
      <c r="AY494" s="219" t="s">
        <v>118</v>
      </c>
    </row>
    <row r="495" spans="2:51" s="14" customFormat="1" ht="11.25">
      <c r="B495" s="220"/>
      <c r="C495" s="221"/>
      <c r="D495" s="200" t="s">
        <v>232</v>
      </c>
      <c r="E495" s="222" t="s">
        <v>1</v>
      </c>
      <c r="F495" s="223" t="s">
        <v>785</v>
      </c>
      <c r="G495" s="221"/>
      <c r="H495" s="224">
        <v>11.2</v>
      </c>
      <c r="I495" s="225"/>
      <c r="J495" s="221"/>
      <c r="K495" s="221"/>
      <c r="L495" s="226"/>
      <c r="M495" s="227"/>
      <c r="N495" s="228"/>
      <c r="O495" s="228"/>
      <c r="P495" s="228"/>
      <c r="Q495" s="228"/>
      <c r="R495" s="228"/>
      <c r="S495" s="228"/>
      <c r="T495" s="229"/>
      <c r="AT495" s="230" t="s">
        <v>232</v>
      </c>
      <c r="AU495" s="230" t="s">
        <v>85</v>
      </c>
      <c r="AV495" s="14" t="s">
        <v>85</v>
      </c>
      <c r="AW495" s="14" t="s">
        <v>32</v>
      </c>
      <c r="AX495" s="14" t="s">
        <v>76</v>
      </c>
      <c r="AY495" s="230" t="s">
        <v>118</v>
      </c>
    </row>
    <row r="496" spans="2:51" s="13" customFormat="1" ht="11.25">
      <c r="B496" s="210"/>
      <c r="C496" s="211"/>
      <c r="D496" s="200" t="s">
        <v>232</v>
      </c>
      <c r="E496" s="212" t="s">
        <v>1</v>
      </c>
      <c r="F496" s="213" t="s">
        <v>786</v>
      </c>
      <c r="G496" s="211"/>
      <c r="H496" s="212" t="s">
        <v>1</v>
      </c>
      <c r="I496" s="214"/>
      <c r="J496" s="211"/>
      <c r="K496" s="211"/>
      <c r="L496" s="215"/>
      <c r="M496" s="216"/>
      <c r="N496" s="217"/>
      <c r="O496" s="217"/>
      <c r="P496" s="217"/>
      <c r="Q496" s="217"/>
      <c r="R496" s="217"/>
      <c r="S496" s="217"/>
      <c r="T496" s="218"/>
      <c r="AT496" s="219" t="s">
        <v>232</v>
      </c>
      <c r="AU496" s="219" t="s">
        <v>85</v>
      </c>
      <c r="AV496" s="13" t="s">
        <v>83</v>
      </c>
      <c r="AW496" s="13" t="s">
        <v>32</v>
      </c>
      <c r="AX496" s="13" t="s">
        <v>76</v>
      </c>
      <c r="AY496" s="219" t="s">
        <v>118</v>
      </c>
    </row>
    <row r="497" spans="2:51" s="14" customFormat="1" ht="11.25">
      <c r="B497" s="220"/>
      <c r="C497" s="221"/>
      <c r="D497" s="200" t="s">
        <v>232</v>
      </c>
      <c r="E497" s="222" t="s">
        <v>1</v>
      </c>
      <c r="F497" s="223" t="s">
        <v>785</v>
      </c>
      <c r="G497" s="221"/>
      <c r="H497" s="224">
        <v>11.2</v>
      </c>
      <c r="I497" s="225"/>
      <c r="J497" s="221"/>
      <c r="K497" s="221"/>
      <c r="L497" s="226"/>
      <c r="M497" s="227"/>
      <c r="N497" s="228"/>
      <c r="O497" s="228"/>
      <c r="P497" s="228"/>
      <c r="Q497" s="228"/>
      <c r="R497" s="228"/>
      <c r="S497" s="228"/>
      <c r="T497" s="229"/>
      <c r="AT497" s="230" t="s">
        <v>232</v>
      </c>
      <c r="AU497" s="230" t="s">
        <v>85</v>
      </c>
      <c r="AV497" s="14" t="s">
        <v>85</v>
      </c>
      <c r="AW497" s="14" t="s">
        <v>32</v>
      </c>
      <c r="AX497" s="14" t="s">
        <v>76</v>
      </c>
      <c r="AY497" s="230" t="s">
        <v>118</v>
      </c>
    </row>
    <row r="498" spans="2:51" s="15" customFormat="1" ht="11.25">
      <c r="B498" s="231"/>
      <c r="C498" s="232"/>
      <c r="D498" s="200" t="s">
        <v>232</v>
      </c>
      <c r="E498" s="233" t="s">
        <v>1</v>
      </c>
      <c r="F498" s="234" t="s">
        <v>236</v>
      </c>
      <c r="G498" s="232"/>
      <c r="H498" s="235">
        <v>22.4</v>
      </c>
      <c r="I498" s="236"/>
      <c r="J498" s="232"/>
      <c r="K498" s="232"/>
      <c r="L498" s="237"/>
      <c r="M498" s="238"/>
      <c r="N498" s="239"/>
      <c r="O498" s="239"/>
      <c r="P498" s="239"/>
      <c r="Q498" s="239"/>
      <c r="R498" s="239"/>
      <c r="S498" s="239"/>
      <c r="T498" s="240"/>
      <c r="AT498" s="241" t="s">
        <v>232</v>
      </c>
      <c r="AU498" s="241" t="s">
        <v>85</v>
      </c>
      <c r="AV498" s="15" t="s">
        <v>136</v>
      </c>
      <c r="AW498" s="15" t="s">
        <v>32</v>
      </c>
      <c r="AX498" s="15" t="s">
        <v>83</v>
      </c>
      <c r="AY498" s="241" t="s">
        <v>118</v>
      </c>
    </row>
    <row r="499" spans="1:65" s="2" customFormat="1" ht="14.45" customHeight="1">
      <c r="A499" s="35"/>
      <c r="B499" s="36"/>
      <c r="C499" s="253" t="s">
        <v>787</v>
      </c>
      <c r="D499" s="253" t="s">
        <v>270</v>
      </c>
      <c r="E499" s="254" t="s">
        <v>788</v>
      </c>
      <c r="F499" s="255" t="s">
        <v>789</v>
      </c>
      <c r="G499" s="256" t="s">
        <v>213</v>
      </c>
      <c r="H499" s="257">
        <v>23.52</v>
      </c>
      <c r="I499" s="258"/>
      <c r="J499" s="259">
        <f>ROUND(I499*H499,2)</f>
        <v>0</v>
      </c>
      <c r="K499" s="255" t="s">
        <v>1</v>
      </c>
      <c r="L499" s="260"/>
      <c r="M499" s="261" t="s">
        <v>1</v>
      </c>
      <c r="N499" s="262" t="s">
        <v>41</v>
      </c>
      <c r="O499" s="72"/>
      <c r="P499" s="196">
        <f>O499*H499</f>
        <v>0</v>
      </c>
      <c r="Q499" s="196">
        <v>0</v>
      </c>
      <c r="R499" s="196">
        <f>Q499*H499</f>
        <v>0</v>
      </c>
      <c r="S499" s="196">
        <v>0</v>
      </c>
      <c r="T499" s="197">
        <f>S499*H499</f>
        <v>0</v>
      </c>
      <c r="U499" s="35"/>
      <c r="V499" s="35"/>
      <c r="W499" s="35"/>
      <c r="X499" s="35"/>
      <c r="Y499" s="35"/>
      <c r="Z499" s="35"/>
      <c r="AA499" s="35"/>
      <c r="AB499" s="35"/>
      <c r="AC499" s="35"/>
      <c r="AD499" s="35"/>
      <c r="AE499" s="35"/>
      <c r="AR499" s="198" t="s">
        <v>154</v>
      </c>
      <c r="AT499" s="198" t="s">
        <v>270</v>
      </c>
      <c r="AU499" s="198" t="s">
        <v>85</v>
      </c>
      <c r="AY499" s="18" t="s">
        <v>118</v>
      </c>
      <c r="BE499" s="199">
        <f>IF(N499="základní",J499,0)</f>
        <v>0</v>
      </c>
      <c r="BF499" s="199">
        <f>IF(N499="snížená",J499,0)</f>
        <v>0</v>
      </c>
      <c r="BG499" s="199">
        <f>IF(N499="zákl. přenesená",J499,0)</f>
        <v>0</v>
      </c>
      <c r="BH499" s="199">
        <f>IF(N499="sníž. přenesená",J499,0)</f>
        <v>0</v>
      </c>
      <c r="BI499" s="199">
        <f>IF(N499="nulová",J499,0)</f>
        <v>0</v>
      </c>
      <c r="BJ499" s="18" t="s">
        <v>83</v>
      </c>
      <c r="BK499" s="199">
        <f>ROUND(I499*H499,2)</f>
        <v>0</v>
      </c>
      <c r="BL499" s="18" t="s">
        <v>136</v>
      </c>
      <c r="BM499" s="198" t="s">
        <v>790</v>
      </c>
    </row>
    <row r="500" spans="1:47" s="2" customFormat="1" ht="11.25">
      <c r="A500" s="35"/>
      <c r="B500" s="36"/>
      <c r="C500" s="37"/>
      <c r="D500" s="200" t="s">
        <v>128</v>
      </c>
      <c r="E500" s="37"/>
      <c r="F500" s="201" t="s">
        <v>789</v>
      </c>
      <c r="G500" s="37"/>
      <c r="H500" s="37"/>
      <c r="I500" s="202"/>
      <c r="J500" s="37"/>
      <c r="K500" s="37"/>
      <c r="L500" s="40"/>
      <c r="M500" s="203"/>
      <c r="N500" s="204"/>
      <c r="O500" s="72"/>
      <c r="P500" s="72"/>
      <c r="Q500" s="72"/>
      <c r="R500" s="72"/>
      <c r="S500" s="72"/>
      <c r="T500" s="73"/>
      <c r="U500" s="35"/>
      <c r="V500" s="35"/>
      <c r="W500" s="35"/>
      <c r="X500" s="35"/>
      <c r="Y500" s="35"/>
      <c r="Z500" s="35"/>
      <c r="AA500" s="35"/>
      <c r="AB500" s="35"/>
      <c r="AC500" s="35"/>
      <c r="AD500" s="35"/>
      <c r="AE500" s="35"/>
      <c r="AT500" s="18" t="s">
        <v>128</v>
      </c>
      <c r="AU500" s="18" t="s">
        <v>85</v>
      </c>
    </row>
    <row r="501" spans="2:51" s="14" customFormat="1" ht="11.25">
      <c r="B501" s="220"/>
      <c r="C501" s="221"/>
      <c r="D501" s="200" t="s">
        <v>232</v>
      </c>
      <c r="E501" s="221"/>
      <c r="F501" s="223" t="s">
        <v>791</v>
      </c>
      <c r="G501" s="221"/>
      <c r="H501" s="224">
        <v>23.52</v>
      </c>
      <c r="I501" s="225"/>
      <c r="J501" s="221"/>
      <c r="K501" s="221"/>
      <c r="L501" s="226"/>
      <c r="M501" s="227"/>
      <c r="N501" s="228"/>
      <c r="O501" s="228"/>
      <c r="P501" s="228"/>
      <c r="Q501" s="228"/>
      <c r="R501" s="228"/>
      <c r="S501" s="228"/>
      <c r="T501" s="229"/>
      <c r="AT501" s="230" t="s">
        <v>232</v>
      </c>
      <c r="AU501" s="230" t="s">
        <v>85</v>
      </c>
      <c r="AV501" s="14" t="s">
        <v>85</v>
      </c>
      <c r="AW501" s="14" t="s">
        <v>4</v>
      </c>
      <c r="AX501" s="14" t="s">
        <v>83</v>
      </c>
      <c r="AY501" s="230" t="s">
        <v>118</v>
      </c>
    </row>
    <row r="502" spans="1:65" s="2" customFormat="1" ht="24">
      <c r="A502" s="35"/>
      <c r="B502" s="36"/>
      <c r="C502" s="187" t="s">
        <v>792</v>
      </c>
      <c r="D502" s="187" t="s">
        <v>121</v>
      </c>
      <c r="E502" s="188" t="s">
        <v>793</v>
      </c>
      <c r="F502" s="189" t="s">
        <v>794</v>
      </c>
      <c r="G502" s="190" t="s">
        <v>213</v>
      </c>
      <c r="H502" s="191">
        <v>0.75</v>
      </c>
      <c r="I502" s="192"/>
      <c r="J502" s="193">
        <f>ROUND(I502*H502,2)</f>
        <v>0</v>
      </c>
      <c r="K502" s="189" t="s">
        <v>200</v>
      </c>
      <c r="L502" s="40"/>
      <c r="M502" s="194" t="s">
        <v>1</v>
      </c>
      <c r="N502" s="195" t="s">
        <v>41</v>
      </c>
      <c r="O502" s="72"/>
      <c r="P502" s="196">
        <f>O502*H502</f>
        <v>0</v>
      </c>
      <c r="Q502" s="196">
        <v>0.00232</v>
      </c>
      <c r="R502" s="196">
        <f>Q502*H502</f>
        <v>0.00174</v>
      </c>
      <c r="S502" s="196">
        <v>0.101</v>
      </c>
      <c r="T502" s="197">
        <f>S502*H502</f>
        <v>0.07575000000000001</v>
      </c>
      <c r="U502" s="35"/>
      <c r="V502" s="35"/>
      <c r="W502" s="35"/>
      <c r="X502" s="35"/>
      <c r="Y502" s="35"/>
      <c r="Z502" s="35"/>
      <c r="AA502" s="35"/>
      <c r="AB502" s="35"/>
      <c r="AC502" s="35"/>
      <c r="AD502" s="35"/>
      <c r="AE502" s="35"/>
      <c r="AR502" s="198" t="s">
        <v>136</v>
      </c>
      <c r="AT502" s="198" t="s">
        <v>121</v>
      </c>
      <c r="AU502" s="198" t="s">
        <v>85</v>
      </c>
      <c r="AY502" s="18" t="s">
        <v>118</v>
      </c>
      <c r="BE502" s="199">
        <f>IF(N502="základní",J502,0)</f>
        <v>0</v>
      </c>
      <c r="BF502" s="199">
        <f>IF(N502="snížená",J502,0)</f>
        <v>0</v>
      </c>
      <c r="BG502" s="199">
        <f>IF(N502="zákl. přenesená",J502,0)</f>
        <v>0</v>
      </c>
      <c r="BH502" s="199">
        <f>IF(N502="sníž. přenesená",J502,0)</f>
        <v>0</v>
      </c>
      <c r="BI502" s="199">
        <f>IF(N502="nulová",J502,0)</f>
        <v>0</v>
      </c>
      <c r="BJ502" s="18" t="s">
        <v>83</v>
      </c>
      <c r="BK502" s="199">
        <f>ROUND(I502*H502,2)</f>
        <v>0</v>
      </c>
      <c r="BL502" s="18" t="s">
        <v>136</v>
      </c>
      <c r="BM502" s="198" t="s">
        <v>795</v>
      </c>
    </row>
    <row r="503" spans="1:47" s="2" customFormat="1" ht="29.25">
      <c r="A503" s="35"/>
      <c r="B503" s="36"/>
      <c r="C503" s="37"/>
      <c r="D503" s="200" t="s">
        <v>128</v>
      </c>
      <c r="E503" s="37"/>
      <c r="F503" s="201" t="s">
        <v>796</v>
      </c>
      <c r="G503" s="37"/>
      <c r="H503" s="37"/>
      <c r="I503" s="202"/>
      <c r="J503" s="37"/>
      <c r="K503" s="37"/>
      <c r="L503" s="40"/>
      <c r="M503" s="203"/>
      <c r="N503" s="204"/>
      <c r="O503" s="72"/>
      <c r="P503" s="72"/>
      <c r="Q503" s="72"/>
      <c r="R503" s="72"/>
      <c r="S503" s="72"/>
      <c r="T503" s="73"/>
      <c r="U503" s="35"/>
      <c r="V503" s="35"/>
      <c r="W503" s="35"/>
      <c r="X503" s="35"/>
      <c r="Y503" s="35"/>
      <c r="Z503" s="35"/>
      <c r="AA503" s="35"/>
      <c r="AB503" s="35"/>
      <c r="AC503" s="35"/>
      <c r="AD503" s="35"/>
      <c r="AE503" s="35"/>
      <c r="AT503" s="18" t="s">
        <v>128</v>
      </c>
      <c r="AU503" s="18" t="s">
        <v>85</v>
      </c>
    </row>
    <row r="504" spans="1:47" s="2" customFormat="1" ht="48.75">
      <c r="A504" s="35"/>
      <c r="B504" s="36"/>
      <c r="C504" s="37"/>
      <c r="D504" s="200" t="s">
        <v>203</v>
      </c>
      <c r="E504" s="37"/>
      <c r="F504" s="205" t="s">
        <v>797</v>
      </c>
      <c r="G504" s="37"/>
      <c r="H504" s="37"/>
      <c r="I504" s="202"/>
      <c r="J504" s="37"/>
      <c r="K504" s="37"/>
      <c r="L504" s="40"/>
      <c r="M504" s="203"/>
      <c r="N504" s="204"/>
      <c r="O504" s="72"/>
      <c r="P504" s="72"/>
      <c r="Q504" s="72"/>
      <c r="R504" s="72"/>
      <c r="S504" s="72"/>
      <c r="T504" s="73"/>
      <c r="U504" s="35"/>
      <c r="V504" s="35"/>
      <c r="W504" s="35"/>
      <c r="X504" s="35"/>
      <c r="Y504" s="35"/>
      <c r="Z504" s="35"/>
      <c r="AA504" s="35"/>
      <c r="AB504" s="35"/>
      <c r="AC504" s="35"/>
      <c r="AD504" s="35"/>
      <c r="AE504" s="35"/>
      <c r="AT504" s="18" t="s">
        <v>203</v>
      </c>
      <c r="AU504" s="18" t="s">
        <v>85</v>
      </c>
    </row>
    <row r="505" spans="2:63" s="12" customFormat="1" ht="22.9" customHeight="1">
      <c r="B505" s="171"/>
      <c r="C505" s="172"/>
      <c r="D505" s="173" t="s">
        <v>75</v>
      </c>
      <c r="E505" s="185" t="s">
        <v>798</v>
      </c>
      <c r="F505" s="185" t="s">
        <v>799</v>
      </c>
      <c r="G505" s="172"/>
      <c r="H505" s="172"/>
      <c r="I505" s="175"/>
      <c r="J505" s="186">
        <f>BK505</f>
        <v>0</v>
      </c>
      <c r="K505" s="172"/>
      <c r="L505" s="177"/>
      <c r="M505" s="178"/>
      <c r="N505" s="179"/>
      <c r="O505" s="179"/>
      <c r="P505" s="180">
        <f>SUM(P506:P518)</f>
        <v>0</v>
      </c>
      <c r="Q505" s="179"/>
      <c r="R505" s="180">
        <f>SUM(R506:R518)</f>
        <v>0</v>
      </c>
      <c r="S505" s="179"/>
      <c r="T505" s="181">
        <f>SUM(T506:T518)</f>
        <v>0</v>
      </c>
      <c r="AR505" s="182" t="s">
        <v>83</v>
      </c>
      <c r="AT505" s="183" t="s">
        <v>75</v>
      </c>
      <c r="AU505" s="183" t="s">
        <v>83</v>
      </c>
      <c r="AY505" s="182" t="s">
        <v>118</v>
      </c>
      <c r="BK505" s="184">
        <f>SUM(BK506:BK518)</f>
        <v>0</v>
      </c>
    </row>
    <row r="506" spans="1:65" s="2" customFormat="1" ht="24">
      <c r="A506" s="35"/>
      <c r="B506" s="36"/>
      <c r="C506" s="187" t="s">
        <v>800</v>
      </c>
      <c r="D506" s="187" t="s">
        <v>121</v>
      </c>
      <c r="E506" s="188" t="s">
        <v>801</v>
      </c>
      <c r="F506" s="189" t="s">
        <v>802</v>
      </c>
      <c r="G506" s="190" t="s">
        <v>359</v>
      </c>
      <c r="H506" s="191">
        <v>0.076</v>
      </c>
      <c r="I506" s="192"/>
      <c r="J506" s="193">
        <f>ROUND(I506*H506,2)</f>
        <v>0</v>
      </c>
      <c r="K506" s="189" t="s">
        <v>200</v>
      </c>
      <c r="L506" s="40"/>
      <c r="M506" s="194" t="s">
        <v>1</v>
      </c>
      <c r="N506" s="195" t="s">
        <v>41</v>
      </c>
      <c r="O506" s="72"/>
      <c r="P506" s="196">
        <f>O506*H506</f>
        <v>0</v>
      </c>
      <c r="Q506" s="196">
        <v>0</v>
      </c>
      <c r="R506" s="196">
        <f>Q506*H506</f>
        <v>0</v>
      </c>
      <c r="S506" s="196">
        <v>0</v>
      </c>
      <c r="T506" s="197">
        <f>S506*H506</f>
        <v>0</v>
      </c>
      <c r="U506" s="35"/>
      <c r="V506" s="35"/>
      <c r="W506" s="35"/>
      <c r="X506" s="35"/>
      <c r="Y506" s="35"/>
      <c r="Z506" s="35"/>
      <c r="AA506" s="35"/>
      <c r="AB506" s="35"/>
      <c r="AC506" s="35"/>
      <c r="AD506" s="35"/>
      <c r="AE506" s="35"/>
      <c r="AR506" s="198" t="s">
        <v>136</v>
      </c>
      <c r="AT506" s="198" t="s">
        <v>121</v>
      </c>
      <c r="AU506" s="198" t="s">
        <v>85</v>
      </c>
      <c r="AY506" s="18" t="s">
        <v>118</v>
      </c>
      <c r="BE506" s="199">
        <f>IF(N506="základní",J506,0)</f>
        <v>0</v>
      </c>
      <c r="BF506" s="199">
        <f>IF(N506="snížená",J506,0)</f>
        <v>0</v>
      </c>
      <c r="BG506" s="199">
        <f>IF(N506="zákl. přenesená",J506,0)</f>
        <v>0</v>
      </c>
      <c r="BH506" s="199">
        <f>IF(N506="sníž. přenesená",J506,0)</f>
        <v>0</v>
      </c>
      <c r="BI506" s="199">
        <f>IF(N506="nulová",J506,0)</f>
        <v>0</v>
      </c>
      <c r="BJ506" s="18" t="s">
        <v>83</v>
      </c>
      <c r="BK506" s="199">
        <f>ROUND(I506*H506,2)</f>
        <v>0</v>
      </c>
      <c r="BL506" s="18" t="s">
        <v>136</v>
      </c>
      <c r="BM506" s="198" t="s">
        <v>803</v>
      </c>
    </row>
    <row r="507" spans="1:47" s="2" customFormat="1" ht="19.5">
      <c r="A507" s="35"/>
      <c r="B507" s="36"/>
      <c r="C507" s="37"/>
      <c r="D507" s="200" t="s">
        <v>128</v>
      </c>
      <c r="E507" s="37"/>
      <c r="F507" s="201" t="s">
        <v>804</v>
      </c>
      <c r="G507" s="37"/>
      <c r="H507" s="37"/>
      <c r="I507" s="202"/>
      <c r="J507" s="37"/>
      <c r="K507" s="37"/>
      <c r="L507" s="40"/>
      <c r="M507" s="203"/>
      <c r="N507" s="204"/>
      <c r="O507" s="72"/>
      <c r="P507" s="72"/>
      <c r="Q507" s="72"/>
      <c r="R507" s="72"/>
      <c r="S507" s="72"/>
      <c r="T507" s="73"/>
      <c r="U507" s="35"/>
      <c r="V507" s="35"/>
      <c r="W507" s="35"/>
      <c r="X507" s="35"/>
      <c r="Y507" s="35"/>
      <c r="Z507" s="35"/>
      <c r="AA507" s="35"/>
      <c r="AB507" s="35"/>
      <c r="AC507" s="35"/>
      <c r="AD507" s="35"/>
      <c r="AE507" s="35"/>
      <c r="AT507" s="18" t="s">
        <v>128</v>
      </c>
      <c r="AU507" s="18" t="s">
        <v>85</v>
      </c>
    </row>
    <row r="508" spans="1:47" s="2" customFormat="1" ht="107.25">
      <c r="A508" s="35"/>
      <c r="B508" s="36"/>
      <c r="C508" s="37"/>
      <c r="D508" s="200" t="s">
        <v>203</v>
      </c>
      <c r="E508" s="37"/>
      <c r="F508" s="205" t="s">
        <v>805</v>
      </c>
      <c r="G508" s="37"/>
      <c r="H508" s="37"/>
      <c r="I508" s="202"/>
      <c r="J508" s="37"/>
      <c r="K508" s="37"/>
      <c r="L508" s="40"/>
      <c r="M508" s="203"/>
      <c r="N508" s="204"/>
      <c r="O508" s="72"/>
      <c r="P508" s="72"/>
      <c r="Q508" s="72"/>
      <c r="R508" s="72"/>
      <c r="S508" s="72"/>
      <c r="T508" s="73"/>
      <c r="U508" s="35"/>
      <c r="V508" s="35"/>
      <c r="W508" s="35"/>
      <c r="X508" s="35"/>
      <c r="Y508" s="35"/>
      <c r="Z508" s="35"/>
      <c r="AA508" s="35"/>
      <c r="AB508" s="35"/>
      <c r="AC508" s="35"/>
      <c r="AD508" s="35"/>
      <c r="AE508" s="35"/>
      <c r="AT508" s="18" t="s">
        <v>203</v>
      </c>
      <c r="AU508" s="18" t="s">
        <v>85</v>
      </c>
    </row>
    <row r="509" spans="1:65" s="2" customFormat="1" ht="24">
      <c r="A509" s="35"/>
      <c r="B509" s="36"/>
      <c r="C509" s="187" t="s">
        <v>806</v>
      </c>
      <c r="D509" s="187" t="s">
        <v>121</v>
      </c>
      <c r="E509" s="188" t="s">
        <v>807</v>
      </c>
      <c r="F509" s="189" t="s">
        <v>808</v>
      </c>
      <c r="G509" s="190" t="s">
        <v>359</v>
      </c>
      <c r="H509" s="191">
        <v>0.076</v>
      </c>
      <c r="I509" s="192"/>
      <c r="J509" s="193">
        <f>ROUND(I509*H509,2)</f>
        <v>0</v>
      </c>
      <c r="K509" s="189" t="s">
        <v>200</v>
      </c>
      <c r="L509" s="40"/>
      <c r="M509" s="194" t="s">
        <v>1</v>
      </c>
      <c r="N509" s="195" t="s">
        <v>41</v>
      </c>
      <c r="O509" s="72"/>
      <c r="P509" s="196">
        <f>O509*H509</f>
        <v>0</v>
      </c>
      <c r="Q509" s="196">
        <v>0</v>
      </c>
      <c r="R509" s="196">
        <f>Q509*H509</f>
        <v>0</v>
      </c>
      <c r="S509" s="196">
        <v>0</v>
      </c>
      <c r="T509" s="197">
        <f>S509*H509</f>
        <v>0</v>
      </c>
      <c r="U509" s="35"/>
      <c r="V509" s="35"/>
      <c r="W509" s="35"/>
      <c r="X509" s="35"/>
      <c r="Y509" s="35"/>
      <c r="Z509" s="35"/>
      <c r="AA509" s="35"/>
      <c r="AB509" s="35"/>
      <c r="AC509" s="35"/>
      <c r="AD509" s="35"/>
      <c r="AE509" s="35"/>
      <c r="AR509" s="198" t="s">
        <v>136</v>
      </c>
      <c r="AT509" s="198" t="s">
        <v>121</v>
      </c>
      <c r="AU509" s="198" t="s">
        <v>85</v>
      </c>
      <c r="AY509" s="18" t="s">
        <v>118</v>
      </c>
      <c r="BE509" s="199">
        <f>IF(N509="základní",J509,0)</f>
        <v>0</v>
      </c>
      <c r="BF509" s="199">
        <f>IF(N509="snížená",J509,0)</f>
        <v>0</v>
      </c>
      <c r="BG509" s="199">
        <f>IF(N509="zákl. přenesená",J509,0)</f>
        <v>0</v>
      </c>
      <c r="BH509" s="199">
        <f>IF(N509="sníž. přenesená",J509,0)</f>
        <v>0</v>
      </c>
      <c r="BI509" s="199">
        <f>IF(N509="nulová",J509,0)</f>
        <v>0</v>
      </c>
      <c r="BJ509" s="18" t="s">
        <v>83</v>
      </c>
      <c r="BK509" s="199">
        <f>ROUND(I509*H509,2)</f>
        <v>0</v>
      </c>
      <c r="BL509" s="18" t="s">
        <v>136</v>
      </c>
      <c r="BM509" s="198" t="s">
        <v>809</v>
      </c>
    </row>
    <row r="510" spans="1:47" s="2" customFormat="1" ht="19.5">
      <c r="A510" s="35"/>
      <c r="B510" s="36"/>
      <c r="C510" s="37"/>
      <c r="D510" s="200" t="s">
        <v>128</v>
      </c>
      <c r="E510" s="37"/>
      <c r="F510" s="201" t="s">
        <v>810</v>
      </c>
      <c r="G510" s="37"/>
      <c r="H510" s="37"/>
      <c r="I510" s="202"/>
      <c r="J510" s="37"/>
      <c r="K510" s="37"/>
      <c r="L510" s="40"/>
      <c r="M510" s="203"/>
      <c r="N510" s="204"/>
      <c r="O510" s="72"/>
      <c r="P510" s="72"/>
      <c r="Q510" s="72"/>
      <c r="R510" s="72"/>
      <c r="S510" s="72"/>
      <c r="T510" s="73"/>
      <c r="U510" s="35"/>
      <c r="V510" s="35"/>
      <c r="W510" s="35"/>
      <c r="X510" s="35"/>
      <c r="Y510" s="35"/>
      <c r="Z510" s="35"/>
      <c r="AA510" s="35"/>
      <c r="AB510" s="35"/>
      <c r="AC510" s="35"/>
      <c r="AD510" s="35"/>
      <c r="AE510" s="35"/>
      <c r="AT510" s="18" t="s">
        <v>128</v>
      </c>
      <c r="AU510" s="18" t="s">
        <v>85</v>
      </c>
    </row>
    <row r="511" spans="1:47" s="2" customFormat="1" ht="68.25">
      <c r="A511" s="35"/>
      <c r="B511" s="36"/>
      <c r="C511" s="37"/>
      <c r="D511" s="200" t="s">
        <v>203</v>
      </c>
      <c r="E511" s="37"/>
      <c r="F511" s="205" t="s">
        <v>811</v>
      </c>
      <c r="G511" s="37"/>
      <c r="H511" s="37"/>
      <c r="I511" s="202"/>
      <c r="J511" s="37"/>
      <c r="K511" s="37"/>
      <c r="L511" s="40"/>
      <c r="M511" s="203"/>
      <c r="N511" s="204"/>
      <c r="O511" s="72"/>
      <c r="P511" s="72"/>
      <c r="Q511" s="72"/>
      <c r="R511" s="72"/>
      <c r="S511" s="72"/>
      <c r="T511" s="73"/>
      <c r="U511" s="35"/>
      <c r="V511" s="35"/>
      <c r="W511" s="35"/>
      <c r="X511" s="35"/>
      <c r="Y511" s="35"/>
      <c r="Z511" s="35"/>
      <c r="AA511" s="35"/>
      <c r="AB511" s="35"/>
      <c r="AC511" s="35"/>
      <c r="AD511" s="35"/>
      <c r="AE511" s="35"/>
      <c r="AT511" s="18" t="s">
        <v>203</v>
      </c>
      <c r="AU511" s="18" t="s">
        <v>85</v>
      </c>
    </row>
    <row r="512" spans="1:65" s="2" customFormat="1" ht="24">
      <c r="A512" s="35"/>
      <c r="B512" s="36"/>
      <c r="C512" s="187" t="s">
        <v>812</v>
      </c>
      <c r="D512" s="187" t="s">
        <v>121</v>
      </c>
      <c r="E512" s="188" t="s">
        <v>813</v>
      </c>
      <c r="F512" s="189" t="s">
        <v>814</v>
      </c>
      <c r="G512" s="190" t="s">
        <v>359</v>
      </c>
      <c r="H512" s="191">
        <v>0.684</v>
      </c>
      <c r="I512" s="192"/>
      <c r="J512" s="193">
        <f>ROUND(I512*H512,2)</f>
        <v>0</v>
      </c>
      <c r="K512" s="189" t="s">
        <v>200</v>
      </c>
      <c r="L512" s="40"/>
      <c r="M512" s="194" t="s">
        <v>1</v>
      </c>
      <c r="N512" s="195" t="s">
        <v>41</v>
      </c>
      <c r="O512" s="72"/>
      <c r="P512" s="196">
        <f>O512*H512</f>
        <v>0</v>
      </c>
      <c r="Q512" s="196">
        <v>0</v>
      </c>
      <c r="R512" s="196">
        <f>Q512*H512</f>
        <v>0</v>
      </c>
      <c r="S512" s="196">
        <v>0</v>
      </c>
      <c r="T512" s="197">
        <f>S512*H512</f>
        <v>0</v>
      </c>
      <c r="U512" s="35"/>
      <c r="V512" s="35"/>
      <c r="W512" s="35"/>
      <c r="X512" s="35"/>
      <c r="Y512" s="35"/>
      <c r="Z512" s="35"/>
      <c r="AA512" s="35"/>
      <c r="AB512" s="35"/>
      <c r="AC512" s="35"/>
      <c r="AD512" s="35"/>
      <c r="AE512" s="35"/>
      <c r="AR512" s="198" t="s">
        <v>136</v>
      </c>
      <c r="AT512" s="198" t="s">
        <v>121</v>
      </c>
      <c r="AU512" s="198" t="s">
        <v>85</v>
      </c>
      <c r="AY512" s="18" t="s">
        <v>118</v>
      </c>
      <c r="BE512" s="199">
        <f>IF(N512="základní",J512,0)</f>
        <v>0</v>
      </c>
      <c r="BF512" s="199">
        <f>IF(N512="snížená",J512,0)</f>
        <v>0</v>
      </c>
      <c r="BG512" s="199">
        <f>IF(N512="zákl. přenesená",J512,0)</f>
        <v>0</v>
      </c>
      <c r="BH512" s="199">
        <f>IF(N512="sníž. přenesená",J512,0)</f>
        <v>0</v>
      </c>
      <c r="BI512" s="199">
        <f>IF(N512="nulová",J512,0)</f>
        <v>0</v>
      </c>
      <c r="BJ512" s="18" t="s">
        <v>83</v>
      </c>
      <c r="BK512" s="199">
        <f>ROUND(I512*H512,2)</f>
        <v>0</v>
      </c>
      <c r="BL512" s="18" t="s">
        <v>136</v>
      </c>
      <c r="BM512" s="198" t="s">
        <v>815</v>
      </c>
    </row>
    <row r="513" spans="1:47" s="2" customFormat="1" ht="29.25">
      <c r="A513" s="35"/>
      <c r="B513" s="36"/>
      <c r="C513" s="37"/>
      <c r="D513" s="200" t="s">
        <v>128</v>
      </c>
      <c r="E513" s="37"/>
      <c r="F513" s="201" t="s">
        <v>816</v>
      </c>
      <c r="G513" s="37"/>
      <c r="H513" s="37"/>
      <c r="I513" s="202"/>
      <c r="J513" s="37"/>
      <c r="K513" s="37"/>
      <c r="L513" s="40"/>
      <c r="M513" s="203"/>
      <c r="N513" s="204"/>
      <c r="O513" s="72"/>
      <c r="P513" s="72"/>
      <c r="Q513" s="72"/>
      <c r="R513" s="72"/>
      <c r="S513" s="72"/>
      <c r="T513" s="73"/>
      <c r="U513" s="35"/>
      <c r="V513" s="35"/>
      <c r="W513" s="35"/>
      <c r="X513" s="35"/>
      <c r="Y513" s="35"/>
      <c r="Z513" s="35"/>
      <c r="AA513" s="35"/>
      <c r="AB513" s="35"/>
      <c r="AC513" s="35"/>
      <c r="AD513" s="35"/>
      <c r="AE513" s="35"/>
      <c r="AT513" s="18" t="s">
        <v>128</v>
      </c>
      <c r="AU513" s="18" t="s">
        <v>85</v>
      </c>
    </row>
    <row r="514" spans="1:47" s="2" customFormat="1" ht="68.25">
      <c r="A514" s="35"/>
      <c r="B514" s="36"/>
      <c r="C514" s="37"/>
      <c r="D514" s="200" t="s">
        <v>203</v>
      </c>
      <c r="E514" s="37"/>
      <c r="F514" s="205" t="s">
        <v>811</v>
      </c>
      <c r="G514" s="37"/>
      <c r="H514" s="37"/>
      <c r="I514" s="202"/>
      <c r="J514" s="37"/>
      <c r="K514" s="37"/>
      <c r="L514" s="40"/>
      <c r="M514" s="203"/>
      <c r="N514" s="204"/>
      <c r="O514" s="72"/>
      <c r="P514" s="72"/>
      <c r="Q514" s="72"/>
      <c r="R514" s="72"/>
      <c r="S514" s="72"/>
      <c r="T514" s="73"/>
      <c r="U514" s="35"/>
      <c r="V514" s="35"/>
      <c r="W514" s="35"/>
      <c r="X514" s="35"/>
      <c r="Y514" s="35"/>
      <c r="Z514" s="35"/>
      <c r="AA514" s="35"/>
      <c r="AB514" s="35"/>
      <c r="AC514" s="35"/>
      <c r="AD514" s="35"/>
      <c r="AE514" s="35"/>
      <c r="AT514" s="18" t="s">
        <v>203</v>
      </c>
      <c r="AU514" s="18" t="s">
        <v>85</v>
      </c>
    </row>
    <row r="515" spans="2:51" s="14" customFormat="1" ht="11.25">
      <c r="B515" s="220"/>
      <c r="C515" s="221"/>
      <c r="D515" s="200" t="s">
        <v>232</v>
      </c>
      <c r="E515" s="221"/>
      <c r="F515" s="223" t="s">
        <v>817</v>
      </c>
      <c r="G515" s="221"/>
      <c r="H515" s="224">
        <v>0.684</v>
      </c>
      <c r="I515" s="225"/>
      <c r="J515" s="221"/>
      <c r="K515" s="221"/>
      <c r="L515" s="226"/>
      <c r="M515" s="227"/>
      <c r="N515" s="228"/>
      <c r="O515" s="228"/>
      <c r="P515" s="228"/>
      <c r="Q515" s="228"/>
      <c r="R515" s="228"/>
      <c r="S515" s="228"/>
      <c r="T515" s="229"/>
      <c r="AT515" s="230" t="s">
        <v>232</v>
      </c>
      <c r="AU515" s="230" t="s">
        <v>85</v>
      </c>
      <c r="AV515" s="14" t="s">
        <v>85</v>
      </c>
      <c r="AW515" s="14" t="s">
        <v>4</v>
      </c>
      <c r="AX515" s="14" t="s">
        <v>83</v>
      </c>
      <c r="AY515" s="230" t="s">
        <v>118</v>
      </c>
    </row>
    <row r="516" spans="1:65" s="2" customFormat="1" ht="36">
      <c r="A516" s="35"/>
      <c r="B516" s="36"/>
      <c r="C516" s="187" t="s">
        <v>818</v>
      </c>
      <c r="D516" s="187" t="s">
        <v>121</v>
      </c>
      <c r="E516" s="188" t="s">
        <v>819</v>
      </c>
      <c r="F516" s="189" t="s">
        <v>820</v>
      </c>
      <c r="G516" s="190" t="s">
        <v>359</v>
      </c>
      <c r="H516" s="191">
        <v>0.076</v>
      </c>
      <c r="I516" s="192"/>
      <c r="J516" s="193">
        <f>ROUND(I516*H516,2)</f>
        <v>0</v>
      </c>
      <c r="K516" s="189" t="s">
        <v>200</v>
      </c>
      <c r="L516" s="40"/>
      <c r="M516" s="194" t="s">
        <v>1</v>
      </c>
      <c r="N516" s="195" t="s">
        <v>41</v>
      </c>
      <c r="O516" s="72"/>
      <c r="P516" s="196">
        <f>O516*H516</f>
        <v>0</v>
      </c>
      <c r="Q516" s="196">
        <v>0</v>
      </c>
      <c r="R516" s="196">
        <f>Q516*H516</f>
        <v>0</v>
      </c>
      <c r="S516" s="196">
        <v>0</v>
      </c>
      <c r="T516" s="197">
        <f>S516*H516</f>
        <v>0</v>
      </c>
      <c r="U516" s="35"/>
      <c r="V516" s="35"/>
      <c r="W516" s="35"/>
      <c r="X516" s="35"/>
      <c r="Y516" s="35"/>
      <c r="Z516" s="35"/>
      <c r="AA516" s="35"/>
      <c r="AB516" s="35"/>
      <c r="AC516" s="35"/>
      <c r="AD516" s="35"/>
      <c r="AE516" s="35"/>
      <c r="AR516" s="198" t="s">
        <v>136</v>
      </c>
      <c r="AT516" s="198" t="s">
        <v>121</v>
      </c>
      <c r="AU516" s="198" t="s">
        <v>85</v>
      </c>
      <c r="AY516" s="18" t="s">
        <v>118</v>
      </c>
      <c r="BE516" s="199">
        <f>IF(N516="základní",J516,0)</f>
        <v>0</v>
      </c>
      <c r="BF516" s="199">
        <f>IF(N516="snížená",J516,0)</f>
        <v>0</v>
      </c>
      <c r="BG516" s="199">
        <f>IF(N516="zákl. přenesená",J516,0)</f>
        <v>0</v>
      </c>
      <c r="BH516" s="199">
        <f>IF(N516="sníž. přenesená",J516,0)</f>
        <v>0</v>
      </c>
      <c r="BI516" s="199">
        <f>IF(N516="nulová",J516,0)</f>
        <v>0</v>
      </c>
      <c r="BJ516" s="18" t="s">
        <v>83</v>
      </c>
      <c r="BK516" s="199">
        <f>ROUND(I516*H516,2)</f>
        <v>0</v>
      </c>
      <c r="BL516" s="18" t="s">
        <v>136</v>
      </c>
      <c r="BM516" s="198" t="s">
        <v>821</v>
      </c>
    </row>
    <row r="517" spans="1:47" s="2" customFormat="1" ht="29.25">
      <c r="A517" s="35"/>
      <c r="B517" s="36"/>
      <c r="C517" s="37"/>
      <c r="D517" s="200" t="s">
        <v>128</v>
      </c>
      <c r="E517" s="37"/>
      <c r="F517" s="201" t="s">
        <v>822</v>
      </c>
      <c r="G517" s="37"/>
      <c r="H517" s="37"/>
      <c r="I517" s="202"/>
      <c r="J517" s="37"/>
      <c r="K517" s="37"/>
      <c r="L517" s="40"/>
      <c r="M517" s="203"/>
      <c r="N517" s="204"/>
      <c r="O517" s="72"/>
      <c r="P517" s="72"/>
      <c r="Q517" s="72"/>
      <c r="R517" s="72"/>
      <c r="S517" s="72"/>
      <c r="T517" s="73"/>
      <c r="U517" s="35"/>
      <c r="V517" s="35"/>
      <c r="W517" s="35"/>
      <c r="X517" s="35"/>
      <c r="Y517" s="35"/>
      <c r="Z517" s="35"/>
      <c r="AA517" s="35"/>
      <c r="AB517" s="35"/>
      <c r="AC517" s="35"/>
      <c r="AD517" s="35"/>
      <c r="AE517" s="35"/>
      <c r="AT517" s="18" t="s">
        <v>128</v>
      </c>
      <c r="AU517" s="18" t="s">
        <v>85</v>
      </c>
    </row>
    <row r="518" spans="1:47" s="2" customFormat="1" ht="39">
      <c r="A518" s="35"/>
      <c r="B518" s="36"/>
      <c r="C518" s="37"/>
      <c r="D518" s="200" t="s">
        <v>203</v>
      </c>
      <c r="E518" s="37"/>
      <c r="F518" s="205" t="s">
        <v>362</v>
      </c>
      <c r="G518" s="37"/>
      <c r="H518" s="37"/>
      <c r="I518" s="202"/>
      <c r="J518" s="37"/>
      <c r="K518" s="37"/>
      <c r="L518" s="40"/>
      <c r="M518" s="203"/>
      <c r="N518" s="204"/>
      <c r="O518" s="72"/>
      <c r="P518" s="72"/>
      <c r="Q518" s="72"/>
      <c r="R518" s="72"/>
      <c r="S518" s="72"/>
      <c r="T518" s="73"/>
      <c r="U518" s="35"/>
      <c r="V518" s="35"/>
      <c r="W518" s="35"/>
      <c r="X518" s="35"/>
      <c r="Y518" s="35"/>
      <c r="Z518" s="35"/>
      <c r="AA518" s="35"/>
      <c r="AB518" s="35"/>
      <c r="AC518" s="35"/>
      <c r="AD518" s="35"/>
      <c r="AE518" s="35"/>
      <c r="AT518" s="18" t="s">
        <v>203</v>
      </c>
      <c r="AU518" s="18" t="s">
        <v>85</v>
      </c>
    </row>
    <row r="519" spans="2:63" s="12" customFormat="1" ht="22.9" customHeight="1">
      <c r="B519" s="171"/>
      <c r="C519" s="172"/>
      <c r="D519" s="173" t="s">
        <v>75</v>
      </c>
      <c r="E519" s="185" t="s">
        <v>823</v>
      </c>
      <c r="F519" s="185" t="s">
        <v>824</v>
      </c>
      <c r="G519" s="172"/>
      <c r="H519" s="172"/>
      <c r="I519" s="175"/>
      <c r="J519" s="186">
        <f>BK519</f>
        <v>0</v>
      </c>
      <c r="K519" s="172"/>
      <c r="L519" s="177"/>
      <c r="M519" s="178"/>
      <c r="N519" s="179"/>
      <c r="O519" s="179"/>
      <c r="P519" s="180">
        <f>SUM(P520:P522)</f>
        <v>0</v>
      </c>
      <c r="Q519" s="179"/>
      <c r="R519" s="180">
        <f>SUM(R520:R522)</f>
        <v>0</v>
      </c>
      <c r="S519" s="179"/>
      <c r="T519" s="181">
        <f>SUM(T520:T522)</f>
        <v>0</v>
      </c>
      <c r="AR519" s="182" t="s">
        <v>83</v>
      </c>
      <c r="AT519" s="183" t="s">
        <v>75</v>
      </c>
      <c r="AU519" s="183" t="s">
        <v>83</v>
      </c>
      <c r="AY519" s="182" t="s">
        <v>118</v>
      </c>
      <c r="BK519" s="184">
        <f>SUM(BK520:BK522)</f>
        <v>0</v>
      </c>
    </row>
    <row r="520" spans="1:65" s="2" customFormat="1" ht="24">
      <c r="A520" s="35"/>
      <c r="B520" s="36"/>
      <c r="C520" s="187" t="s">
        <v>825</v>
      </c>
      <c r="D520" s="187" t="s">
        <v>121</v>
      </c>
      <c r="E520" s="188" t="s">
        <v>826</v>
      </c>
      <c r="F520" s="189" t="s">
        <v>827</v>
      </c>
      <c r="G520" s="190" t="s">
        <v>359</v>
      </c>
      <c r="H520" s="191">
        <v>37.336</v>
      </c>
      <c r="I520" s="192"/>
      <c r="J520" s="193">
        <f>ROUND(I520*H520,2)</f>
        <v>0</v>
      </c>
      <c r="K520" s="189" t="s">
        <v>200</v>
      </c>
      <c r="L520" s="40"/>
      <c r="M520" s="194" t="s">
        <v>1</v>
      </c>
      <c r="N520" s="195" t="s">
        <v>41</v>
      </c>
      <c r="O520" s="72"/>
      <c r="P520" s="196">
        <f>O520*H520</f>
        <v>0</v>
      </c>
      <c r="Q520" s="196">
        <v>0</v>
      </c>
      <c r="R520" s="196">
        <f>Q520*H520</f>
        <v>0</v>
      </c>
      <c r="S520" s="196">
        <v>0</v>
      </c>
      <c r="T520" s="197">
        <f>S520*H520</f>
        <v>0</v>
      </c>
      <c r="U520" s="35"/>
      <c r="V520" s="35"/>
      <c r="W520" s="35"/>
      <c r="X520" s="35"/>
      <c r="Y520" s="35"/>
      <c r="Z520" s="35"/>
      <c r="AA520" s="35"/>
      <c r="AB520" s="35"/>
      <c r="AC520" s="35"/>
      <c r="AD520" s="35"/>
      <c r="AE520" s="35"/>
      <c r="AR520" s="198" t="s">
        <v>136</v>
      </c>
      <c r="AT520" s="198" t="s">
        <v>121</v>
      </c>
      <c r="AU520" s="198" t="s">
        <v>85</v>
      </c>
      <c r="AY520" s="18" t="s">
        <v>118</v>
      </c>
      <c r="BE520" s="199">
        <f>IF(N520="základní",J520,0)</f>
        <v>0</v>
      </c>
      <c r="BF520" s="199">
        <f>IF(N520="snížená",J520,0)</f>
        <v>0</v>
      </c>
      <c r="BG520" s="199">
        <f>IF(N520="zákl. přenesená",J520,0)</f>
        <v>0</v>
      </c>
      <c r="BH520" s="199">
        <f>IF(N520="sníž. přenesená",J520,0)</f>
        <v>0</v>
      </c>
      <c r="BI520" s="199">
        <f>IF(N520="nulová",J520,0)</f>
        <v>0</v>
      </c>
      <c r="BJ520" s="18" t="s">
        <v>83</v>
      </c>
      <c r="BK520" s="199">
        <f>ROUND(I520*H520,2)</f>
        <v>0</v>
      </c>
      <c r="BL520" s="18" t="s">
        <v>136</v>
      </c>
      <c r="BM520" s="198" t="s">
        <v>828</v>
      </c>
    </row>
    <row r="521" spans="1:47" s="2" customFormat="1" ht="29.25">
      <c r="A521" s="35"/>
      <c r="B521" s="36"/>
      <c r="C521" s="37"/>
      <c r="D521" s="200" t="s">
        <v>128</v>
      </c>
      <c r="E521" s="37"/>
      <c r="F521" s="201" t="s">
        <v>829</v>
      </c>
      <c r="G521" s="37"/>
      <c r="H521" s="37"/>
      <c r="I521" s="202"/>
      <c r="J521" s="37"/>
      <c r="K521" s="37"/>
      <c r="L521" s="40"/>
      <c r="M521" s="203"/>
      <c r="N521" s="204"/>
      <c r="O521" s="72"/>
      <c r="P521" s="72"/>
      <c r="Q521" s="72"/>
      <c r="R521" s="72"/>
      <c r="S521" s="72"/>
      <c r="T521" s="73"/>
      <c r="U521" s="35"/>
      <c r="V521" s="35"/>
      <c r="W521" s="35"/>
      <c r="X521" s="35"/>
      <c r="Y521" s="35"/>
      <c r="Z521" s="35"/>
      <c r="AA521" s="35"/>
      <c r="AB521" s="35"/>
      <c r="AC521" s="35"/>
      <c r="AD521" s="35"/>
      <c r="AE521" s="35"/>
      <c r="AT521" s="18" t="s">
        <v>128</v>
      </c>
      <c r="AU521" s="18" t="s">
        <v>85</v>
      </c>
    </row>
    <row r="522" spans="1:47" s="2" customFormat="1" ht="48.75">
      <c r="A522" s="35"/>
      <c r="B522" s="36"/>
      <c r="C522" s="37"/>
      <c r="D522" s="200" t="s">
        <v>203</v>
      </c>
      <c r="E522" s="37"/>
      <c r="F522" s="205" t="s">
        <v>830</v>
      </c>
      <c r="G522" s="37"/>
      <c r="H522" s="37"/>
      <c r="I522" s="202"/>
      <c r="J522" s="37"/>
      <c r="K522" s="37"/>
      <c r="L522" s="40"/>
      <c r="M522" s="203"/>
      <c r="N522" s="204"/>
      <c r="O522" s="72"/>
      <c r="P522" s="72"/>
      <c r="Q522" s="72"/>
      <c r="R522" s="72"/>
      <c r="S522" s="72"/>
      <c r="T522" s="73"/>
      <c r="U522" s="35"/>
      <c r="V522" s="35"/>
      <c r="W522" s="35"/>
      <c r="X522" s="35"/>
      <c r="Y522" s="35"/>
      <c r="Z522" s="35"/>
      <c r="AA522" s="35"/>
      <c r="AB522" s="35"/>
      <c r="AC522" s="35"/>
      <c r="AD522" s="35"/>
      <c r="AE522" s="35"/>
      <c r="AT522" s="18" t="s">
        <v>203</v>
      </c>
      <c r="AU522" s="18" t="s">
        <v>85</v>
      </c>
    </row>
    <row r="523" spans="2:63" s="12" customFormat="1" ht="25.9" customHeight="1">
      <c r="B523" s="171"/>
      <c r="C523" s="172"/>
      <c r="D523" s="173" t="s">
        <v>75</v>
      </c>
      <c r="E523" s="174" t="s">
        <v>831</v>
      </c>
      <c r="F523" s="174" t="s">
        <v>832</v>
      </c>
      <c r="G523" s="172"/>
      <c r="H523" s="172"/>
      <c r="I523" s="175"/>
      <c r="J523" s="176">
        <f>BK523</f>
        <v>0</v>
      </c>
      <c r="K523" s="172"/>
      <c r="L523" s="177"/>
      <c r="M523" s="178"/>
      <c r="N523" s="179"/>
      <c r="O523" s="179"/>
      <c r="P523" s="180">
        <f>P524</f>
        <v>0</v>
      </c>
      <c r="Q523" s="179"/>
      <c r="R523" s="180">
        <f>R524</f>
        <v>0.063419</v>
      </c>
      <c r="S523" s="179"/>
      <c r="T523" s="181">
        <f>T524</f>
        <v>0</v>
      </c>
      <c r="AR523" s="182" t="s">
        <v>85</v>
      </c>
      <c r="AT523" s="183" t="s">
        <v>75</v>
      </c>
      <c r="AU523" s="183" t="s">
        <v>76</v>
      </c>
      <c r="AY523" s="182" t="s">
        <v>118</v>
      </c>
      <c r="BK523" s="184">
        <f>BK524</f>
        <v>0</v>
      </c>
    </row>
    <row r="524" spans="2:63" s="12" customFormat="1" ht="22.9" customHeight="1">
      <c r="B524" s="171"/>
      <c r="C524" s="172"/>
      <c r="D524" s="173" t="s">
        <v>75</v>
      </c>
      <c r="E524" s="185" t="s">
        <v>833</v>
      </c>
      <c r="F524" s="185" t="s">
        <v>834</v>
      </c>
      <c r="G524" s="172"/>
      <c r="H524" s="172"/>
      <c r="I524" s="175"/>
      <c r="J524" s="186">
        <f>BK524</f>
        <v>0</v>
      </c>
      <c r="K524" s="172"/>
      <c r="L524" s="177"/>
      <c r="M524" s="178"/>
      <c r="N524" s="179"/>
      <c r="O524" s="179"/>
      <c r="P524" s="180">
        <f>SUM(P525:P545)</f>
        <v>0</v>
      </c>
      <c r="Q524" s="179"/>
      <c r="R524" s="180">
        <f>SUM(R525:R545)</f>
        <v>0.063419</v>
      </c>
      <c r="S524" s="179"/>
      <c r="T524" s="181">
        <f>SUM(T525:T545)</f>
        <v>0</v>
      </c>
      <c r="AR524" s="182" t="s">
        <v>85</v>
      </c>
      <c r="AT524" s="183" t="s">
        <v>75</v>
      </c>
      <c r="AU524" s="183" t="s">
        <v>83</v>
      </c>
      <c r="AY524" s="182" t="s">
        <v>118</v>
      </c>
      <c r="BK524" s="184">
        <f>SUM(BK525:BK545)</f>
        <v>0</v>
      </c>
    </row>
    <row r="525" spans="1:65" s="2" customFormat="1" ht="24">
      <c r="A525" s="35"/>
      <c r="B525" s="36"/>
      <c r="C525" s="187" t="s">
        <v>835</v>
      </c>
      <c r="D525" s="187" t="s">
        <v>121</v>
      </c>
      <c r="E525" s="188" t="s">
        <v>836</v>
      </c>
      <c r="F525" s="189" t="s">
        <v>837</v>
      </c>
      <c r="G525" s="190" t="s">
        <v>283</v>
      </c>
      <c r="H525" s="191">
        <v>12.956</v>
      </c>
      <c r="I525" s="192"/>
      <c r="J525" s="193">
        <f>ROUND(I525*H525,2)</f>
        <v>0</v>
      </c>
      <c r="K525" s="189" t="s">
        <v>200</v>
      </c>
      <c r="L525" s="40"/>
      <c r="M525" s="194" t="s">
        <v>1</v>
      </c>
      <c r="N525" s="195" t="s">
        <v>41</v>
      </c>
      <c r="O525" s="72"/>
      <c r="P525" s="196">
        <f>O525*H525</f>
        <v>0</v>
      </c>
      <c r="Q525" s="196">
        <v>0</v>
      </c>
      <c r="R525" s="196">
        <f>Q525*H525</f>
        <v>0</v>
      </c>
      <c r="S525" s="196">
        <v>0</v>
      </c>
      <c r="T525" s="197">
        <f>S525*H525</f>
        <v>0</v>
      </c>
      <c r="U525" s="35"/>
      <c r="V525" s="35"/>
      <c r="W525" s="35"/>
      <c r="X525" s="35"/>
      <c r="Y525" s="35"/>
      <c r="Z525" s="35"/>
      <c r="AA525" s="35"/>
      <c r="AB525" s="35"/>
      <c r="AC525" s="35"/>
      <c r="AD525" s="35"/>
      <c r="AE525" s="35"/>
      <c r="AR525" s="198" t="s">
        <v>288</v>
      </c>
      <c r="AT525" s="198" t="s">
        <v>121</v>
      </c>
      <c r="AU525" s="198" t="s">
        <v>85</v>
      </c>
      <c r="AY525" s="18" t="s">
        <v>118</v>
      </c>
      <c r="BE525" s="199">
        <f>IF(N525="základní",J525,0)</f>
        <v>0</v>
      </c>
      <c r="BF525" s="199">
        <f>IF(N525="snížená",J525,0)</f>
        <v>0</v>
      </c>
      <c r="BG525" s="199">
        <f>IF(N525="zákl. přenesená",J525,0)</f>
        <v>0</v>
      </c>
      <c r="BH525" s="199">
        <f>IF(N525="sníž. přenesená",J525,0)</f>
        <v>0</v>
      </c>
      <c r="BI525" s="199">
        <f>IF(N525="nulová",J525,0)</f>
        <v>0</v>
      </c>
      <c r="BJ525" s="18" t="s">
        <v>83</v>
      </c>
      <c r="BK525" s="199">
        <f>ROUND(I525*H525,2)</f>
        <v>0</v>
      </c>
      <c r="BL525" s="18" t="s">
        <v>288</v>
      </c>
      <c r="BM525" s="198" t="s">
        <v>838</v>
      </c>
    </row>
    <row r="526" spans="1:47" s="2" customFormat="1" ht="19.5">
      <c r="A526" s="35"/>
      <c r="B526" s="36"/>
      <c r="C526" s="37"/>
      <c r="D526" s="200" t="s">
        <v>128</v>
      </c>
      <c r="E526" s="37"/>
      <c r="F526" s="201" t="s">
        <v>839</v>
      </c>
      <c r="G526" s="37"/>
      <c r="H526" s="37"/>
      <c r="I526" s="202"/>
      <c r="J526" s="37"/>
      <c r="K526" s="37"/>
      <c r="L526" s="40"/>
      <c r="M526" s="203"/>
      <c r="N526" s="204"/>
      <c r="O526" s="72"/>
      <c r="P526" s="72"/>
      <c r="Q526" s="72"/>
      <c r="R526" s="72"/>
      <c r="S526" s="72"/>
      <c r="T526" s="73"/>
      <c r="U526" s="35"/>
      <c r="V526" s="35"/>
      <c r="W526" s="35"/>
      <c r="X526" s="35"/>
      <c r="Y526" s="35"/>
      <c r="Z526" s="35"/>
      <c r="AA526" s="35"/>
      <c r="AB526" s="35"/>
      <c r="AC526" s="35"/>
      <c r="AD526" s="35"/>
      <c r="AE526" s="35"/>
      <c r="AT526" s="18" t="s">
        <v>128</v>
      </c>
      <c r="AU526" s="18" t="s">
        <v>85</v>
      </c>
    </row>
    <row r="527" spans="1:47" s="2" customFormat="1" ht="29.25">
      <c r="A527" s="35"/>
      <c r="B527" s="36"/>
      <c r="C527" s="37"/>
      <c r="D527" s="200" t="s">
        <v>203</v>
      </c>
      <c r="E527" s="37"/>
      <c r="F527" s="205" t="s">
        <v>840</v>
      </c>
      <c r="G527" s="37"/>
      <c r="H527" s="37"/>
      <c r="I527" s="202"/>
      <c r="J527" s="37"/>
      <c r="K527" s="37"/>
      <c r="L527" s="40"/>
      <c r="M527" s="203"/>
      <c r="N527" s="204"/>
      <c r="O527" s="72"/>
      <c r="P527" s="72"/>
      <c r="Q527" s="72"/>
      <c r="R527" s="72"/>
      <c r="S527" s="72"/>
      <c r="T527" s="73"/>
      <c r="U527" s="35"/>
      <c r="V527" s="35"/>
      <c r="W527" s="35"/>
      <c r="X527" s="35"/>
      <c r="Y527" s="35"/>
      <c r="Z527" s="35"/>
      <c r="AA527" s="35"/>
      <c r="AB527" s="35"/>
      <c r="AC527" s="35"/>
      <c r="AD527" s="35"/>
      <c r="AE527" s="35"/>
      <c r="AT527" s="18" t="s">
        <v>203</v>
      </c>
      <c r="AU527" s="18" t="s">
        <v>85</v>
      </c>
    </row>
    <row r="528" spans="2:51" s="14" customFormat="1" ht="11.25">
      <c r="B528" s="220"/>
      <c r="C528" s="221"/>
      <c r="D528" s="200" t="s">
        <v>232</v>
      </c>
      <c r="E528" s="222" t="s">
        <v>1</v>
      </c>
      <c r="F528" s="223" t="s">
        <v>841</v>
      </c>
      <c r="G528" s="221"/>
      <c r="H528" s="224">
        <v>10.175</v>
      </c>
      <c r="I528" s="225"/>
      <c r="J528" s="221"/>
      <c r="K528" s="221"/>
      <c r="L528" s="226"/>
      <c r="M528" s="227"/>
      <c r="N528" s="228"/>
      <c r="O528" s="228"/>
      <c r="P528" s="228"/>
      <c r="Q528" s="228"/>
      <c r="R528" s="228"/>
      <c r="S528" s="228"/>
      <c r="T528" s="229"/>
      <c r="AT528" s="230" t="s">
        <v>232</v>
      </c>
      <c r="AU528" s="230" t="s">
        <v>85</v>
      </c>
      <c r="AV528" s="14" t="s">
        <v>85</v>
      </c>
      <c r="AW528" s="14" t="s">
        <v>32</v>
      </c>
      <c r="AX528" s="14" t="s">
        <v>76</v>
      </c>
      <c r="AY528" s="230" t="s">
        <v>118</v>
      </c>
    </row>
    <row r="529" spans="2:51" s="14" customFormat="1" ht="11.25">
      <c r="B529" s="220"/>
      <c r="C529" s="221"/>
      <c r="D529" s="200" t="s">
        <v>232</v>
      </c>
      <c r="E529" s="222" t="s">
        <v>1</v>
      </c>
      <c r="F529" s="223" t="s">
        <v>842</v>
      </c>
      <c r="G529" s="221"/>
      <c r="H529" s="224">
        <v>-0.503</v>
      </c>
      <c r="I529" s="225"/>
      <c r="J529" s="221"/>
      <c r="K529" s="221"/>
      <c r="L529" s="226"/>
      <c r="M529" s="227"/>
      <c r="N529" s="228"/>
      <c r="O529" s="228"/>
      <c r="P529" s="228"/>
      <c r="Q529" s="228"/>
      <c r="R529" s="228"/>
      <c r="S529" s="228"/>
      <c r="T529" s="229"/>
      <c r="AT529" s="230" t="s">
        <v>232</v>
      </c>
      <c r="AU529" s="230" t="s">
        <v>85</v>
      </c>
      <c r="AV529" s="14" t="s">
        <v>85</v>
      </c>
      <c r="AW529" s="14" t="s">
        <v>32</v>
      </c>
      <c r="AX529" s="14" t="s">
        <v>76</v>
      </c>
      <c r="AY529" s="230" t="s">
        <v>118</v>
      </c>
    </row>
    <row r="530" spans="2:51" s="14" customFormat="1" ht="11.25">
      <c r="B530" s="220"/>
      <c r="C530" s="221"/>
      <c r="D530" s="200" t="s">
        <v>232</v>
      </c>
      <c r="E530" s="222" t="s">
        <v>1</v>
      </c>
      <c r="F530" s="223" t="s">
        <v>843</v>
      </c>
      <c r="G530" s="221"/>
      <c r="H530" s="224">
        <v>3.284</v>
      </c>
      <c r="I530" s="225"/>
      <c r="J530" s="221"/>
      <c r="K530" s="221"/>
      <c r="L530" s="226"/>
      <c r="M530" s="227"/>
      <c r="N530" s="228"/>
      <c r="O530" s="228"/>
      <c r="P530" s="228"/>
      <c r="Q530" s="228"/>
      <c r="R530" s="228"/>
      <c r="S530" s="228"/>
      <c r="T530" s="229"/>
      <c r="AT530" s="230" t="s">
        <v>232</v>
      </c>
      <c r="AU530" s="230" t="s">
        <v>85</v>
      </c>
      <c r="AV530" s="14" t="s">
        <v>85</v>
      </c>
      <c r="AW530" s="14" t="s">
        <v>32</v>
      </c>
      <c r="AX530" s="14" t="s">
        <v>76</v>
      </c>
      <c r="AY530" s="230" t="s">
        <v>118</v>
      </c>
    </row>
    <row r="531" spans="2:51" s="15" customFormat="1" ht="11.25">
      <c r="B531" s="231"/>
      <c r="C531" s="232"/>
      <c r="D531" s="200" t="s">
        <v>232</v>
      </c>
      <c r="E531" s="233" t="s">
        <v>1</v>
      </c>
      <c r="F531" s="234" t="s">
        <v>236</v>
      </c>
      <c r="G531" s="232"/>
      <c r="H531" s="235">
        <v>12.956</v>
      </c>
      <c r="I531" s="236"/>
      <c r="J531" s="232"/>
      <c r="K531" s="232"/>
      <c r="L531" s="237"/>
      <c r="M531" s="238"/>
      <c r="N531" s="239"/>
      <c r="O531" s="239"/>
      <c r="P531" s="239"/>
      <c r="Q531" s="239"/>
      <c r="R531" s="239"/>
      <c r="S531" s="239"/>
      <c r="T531" s="240"/>
      <c r="AT531" s="241" t="s">
        <v>232</v>
      </c>
      <c r="AU531" s="241" t="s">
        <v>85</v>
      </c>
      <c r="AV531" s="15" t="s">
        <v>136</v>
      </c>
      <c r="AW531" s="15" t="s">
        <v>32</v>
      </c>
      <c r="AX531" s="15" t="s">
        <v>83</v>
      </c>
      <c r="AY531" s="241" t="s">
        <v>118</v>
      </c>
    </row>
    <row r="532" spans="1:65" s="2" customFormat="1" ht="24">
      <c r="A532" s="35"/>
      <c r="B532" s="36"/>
      <c r="C532" s="187" t="s">
        <v>844</v>
      </c>
      <c r="D532" s="187" t="s">
        <v>121</v>
      </c>
      <c r="E532" s="188" t="s">
        <v>845</v>
      </c>
      <c r="F532" s="189" t="s">
        <v>846</v>
      </c>
      <c r="G532" s="190" t="s">
        <v>283</v>
      </c>
      <c r="H532" s="191">
        <v>29.323</v>
      </c>
      <c r="I532" s="192"/>
      <c r="J532" s="193">
        <f>ROUND(I532*H532,2)</f>
        <v>0</v>
      </c>
      <c r="K532" s="189" t="s">
        <v>200</v>
      </c>
      <c r="L532" s="40"/>
      <c r="M532" s="194" t="s">
        <v>1</v>
      </c>
      <c r="N532" s="195" t="s">
        <v>41</v>
      </c>
      <c r="O532" s="72"/>
      <c r="P532" s="196">
        <f>O532*H532</f>
        <v>0</v>
      </c>
      <c r="Q532" s="196">
        <v>0</v>
      </c>
      <c r="R532" s="196">
        <f>Q532*H532</f>
        <v>0</v>
      </c>
      <c r="S532" s="196">
        <v>0</v>
      </c>
      <c r="T532" s="197">
        <f>S532*H532</f>
        <v>0</v>
      </c>
      <c r="U532" s="35"/>
      <c r="V532" s="35"/>
      <c r="W532" s="35"/>
      <c r="X532" s="35"/>
      <c r="Y532" s="35"/>
      <c r="Z532" s="35"/>
      <c r="AA532" s="35"/>
      <c r="AB532" s="35"/>
      <c r="AC532" s="35"/>
      <c r="AD532" s="35"/>
      <c r="AE532" s="35"/>
      <c r="AR532" s="198" t="s">
        <v>288</v>
      </c>
      <c r="AT532" s="198" t="s">
        <v>121</v>
      </c>
      <c r="AU532" s="198" t="s">
        <v>85</v>
      </c>
      <c r="AY532" s="18" t="s">
        <v>118</v>
      </c>
      <c r="BE532" s="199">
        <f>IF(N532="základní",J532,0)</f>
        <v>0</v>
      </c>
      <c r="BF532" s="199">
        <f>IF(N532="snížená",J532,0)</f>
        <v>0</v>
      </c>
      <c r="BG532" s="199">
        <f>IF(N532="zákl. přenesená",J532,0)</f>
        <v>0</v>
      </c>
      <c r="BH532" s="199">
        <f>IF(N532="sníž. přenesená",J532,0)</f>
        <v>0</v>
      </c>
      <c r="BI532" s="199">
        <f>IF(N532="nulová",J532,0)</f>
        <v>0</v>
      </c>
      <c r="BJ532" s="18" t="s">
        <v>83</v>
      </c>
      <c r="BK532" s="199">
        <f>ROUND(I532*H532,2)</f>
        <v>0</v>
      </c>
      <c r="BL532" s="18" t="s">
        <v>288</v>
      </c>
      <c r="BM532" s="198" t="s">
        <v>847</v>
      </c>
    </row>
    <row r="533" spans="1:47" s="2" customFormat="1" ht="19.5">
      <c r="A533" s="35"/>
      <c r="B533" s="36"/>
      <c r="C533" s="37"/>
      <c r="D533" s="200" t="s">
        <v>128</v>
      </c>
      <c r="E533" s="37"/>
      <c r="F533" s="201" t="s">
        <v>848</v>
      </c>
      <c r="G533" s="37"/>
      <c r="H533" s="37"/>
      <c r="I533" s="202"/>
      <c r="J533" s="37"/>
      <c r="K533" s="37"/>
      <c r="L533" s="40"/>
      <c r="M533" s="203"/>
      <c r="N533" s="204"/>
      <c r="O533" s="72"/>
      <c r="P533" s="72"/>
      <c r="Q533" s="72"/>
      <c r="R533" s="72"/>
      <c r="S533" s="72"/>
      <c r="T533" s="73"/>
      <c r="U533" s="35"/>
      <c r="V533" s="35"/>
      <c r="W533" s="35"/>
      <c r="X533" s="35"/>
      <c r="Y533" s="35"/>
      <c r="Z533" s="35"/>
      <c r="AA533" s="35"/>
      <c r="AB533" s="35"/>
      <c r="AC533" s="35"/>
      <c r="AD533" s="35"/>
      <c r="AE533" s="35"/>
      <c r="AT533" s="18" t="s">
        <v>128</v>
      </c>
      <c r="AU533" s="18" t="s">
        <v>85</v>
      </c>
    </row>
    <row r="534" spans="1:47" s="2" customFormat="1" ht="29.25">
      <c r="A534" s="35"/>
      <c r="B534" s="36"/>
      <c r="C534" s="37"/>
      <c r="D534" s="200" t="s">
        <v>203</v>
      </c>
      <c r="E534" s="37"/>
      <c r="F534" s="205" t="s">
        <v>840</v>
      </c>
      <c r="G534" s="37"/>
      <c r="H534" s="37"/>
      <c r="I534" s="202"/>
      <c r="J534" s="37"/>
      <c r="K534" s="37"/>
      <c r="L534" s="40"/>
      <c r="M534" s="203"/>
      <c r="N534" s="204"/>
      <c r="O534" s="72"/>
      <c r="P534" s="72"/>
      <c r="Q534" s="72"/>
      <c r="R534" s="72"/>
      <c r="S534" s="72"/>
      <c r="T534" s="73"/>
      <c r="U534" s="35"/>
      <c r="V534" s="35"/>
      <c r="W534" s="35"/>
      <c r="X534" s="35"/>
      <c r="Y534" s="35"/>
      <c r="Z534" s="35"/>
      <c r="AA534" s="35"/>
      <c r="AB534" s="35"/>
      <c r="AC534" s="35"/>
      <c r="AD534" s="35"/>
      <c r="AE534" s="35"/>
      <c r="AT534" s="18" t="s">
        <v>203</v>
      </c>
      <c r="AU534" s="18" t="s">
        <v>85</v>
      </c>
    </row>
    <row r="535" spans="2:51" s="14" customFormat="1" ht="11.25">
      <c r="B535" s="220"/>
      <c r="C535" s="221"/>
      <c r="D535" s="200" t="s">
        <v>232</v>
      </c>
      <c r="E535" s="222" t="s">
        <v>1</v>
      </c>
      <c r="F535" s="223" t="s">
        <v>849</v>
      </c>
      <c r="G535" s="221"/>
      <c r="H535" s="224">
        <v>25.789</v>
      </c>
      <c r="I535" s="225"/>
      <c r="J535" s="221"/>
      <c r="K535" s="221"/>
      <c r="L535" s="226"/>
      <c r="M535" s="227"/>
      <c r="N535" s="228"/>
      <c r="O535" s="228"/>
      <c r="P535" s="228"/>
      <c r="Q535" s="228"/>
      <c r="R535" s="228"/>
      <c r="S535" s="228"/>
      <c r="T535" s="229"/>
      <c r="AT535" s="230" t="s">
        <v>232</v>
      </c>
      <c r="AU535" s="230" t="s">
        <v>85</v>
      </c>
      <c r="AV535" s="14" t="s">
        <v>85</v>
      </c>
      <c r="AW535" s="14" t="s">
        <v>32</v>
      </c>
      <c r="AX535" s="14" t="s">
        <v>76</v>
      </c>
      <c r="AY535" s="230" t="s">
        <v>118</v>
      </c>
    </row>
    <row r="536" spans="2:51" s="14" customFormat="1" ht="11.25">
      <c r="B536" s="220"/>
      <c r="C536" s="221"/>
      <c r="D536" s="200" t="s">
        <v>232</v>
      </c>
      <c r="E536" s="222" t="s">
        <v>1</v>
      </c>
      <c r="F536" s="223" t="s">
        <v>850</v>
      </c>
      <c r="G536" s="221"/>
      <c r="H536" s="224">
        <v>3.534</v>
      </c>
      <c r="I536" s="225"/>
      <c r="J536" s="221"/>
      <c r="K536" s="221"/>
      <c r="L536" s="226"/>
      <c r="M536" s="227"/>
      <c r="N536" s="228"/>
      <c r="O536" s="228"/>
      <c r="P536" s="228"/>
      <c r="Q536" s="228"/>
      <c r="R536" s="228"/>
      <c r="S536" s="228"/>
      <c r="T536" s="229"/>
      <c r="AT536" s="230" t="s">
        <v>232</v>
      </c>
      <c r="AU536" s="230" t="s">
        <v>85</v>
      </c>
      <c r="AV536" s="14" t="s">
        <v>85</v>
      </c>
      <c r="AW536" s="14" t="s">
        <v>32</v>
      </c>
      <c r="AX536" s="14" t="s">
        <v>76</v>
      </c>
      <c r="AY536" s="230" t="s">
        <v>118</v>
      </c>
    </row>
    <row r="537" spans="2:51" s="15" customFormat="1" ht="11.25">
      <c r="B537" s="231"/>
      <c r="C537" s="232"/>
      <c r="D537" s="200" t="s">
        <v>232</v>
      </c>
      <c r="E537" s="233" t="s">
        <v>1</v>
      </c>
      <c r="F537" s="234" t="s">
        <v>236</v>
      </c>
      <c r="G537" s="232"/>
      <c r="H537" s="235">
        <v>29.323</v>
      </c>
      <c r="I537" s="236"/>
      <c r="J537" s="232"/>
      <c r="K537" s="232"/>
      <c r="L537" s="237"/>
      <c r="M537" s="238"/>
      <c r="N537" s="239"/>
      <c r="O537" s="239"/>
      <c r="P537" s="239"/>
      <c r="Q537" s="239"/>
      <c r="R537" s="239"/>
      <c r="S537" s="239"/>
      <c r="T537" s="240"/>
      <c r="AT537" s="241" t="s">
        <v>232</v>
      </c>
      <c r="AU537" s="241" t="s">
        <v>85</v>
      </c>
      <c r="AV537" s="15" t="s">
        <v>136</v>
      </c>
      <c r="AW537" s="15" t="s">
        <v>32</v>
      </c>
      <c r="AX537" s="15" t="s">
        <v>83</v>
      </c>
      <c r="AY537" s="241" t="s">
        <v>118</v>
      </c>
    </row>
    <row r="538" spans="1:65" s="2" customFormat="1" ht="24">
      <c r="A538" s="35"/>
      <c r="B538" s="36"/>
      <c r="C538" s="253" t="s">
        <v>851</v>
      </c>
      <c r="D538" s="253" t="s">
        <v>270</v>
      </c>
      <c r="E538" s="254" t="s">
        <v>852</v>
      </c>
      <c r="F538" s="255" t="s">
        <v>853</v>
      </c>
      <c r="G538" s="256" t="s">
        <v>854</v>
      </c>
      <c r="H538" s="257">
        <v>63.419</v>
      </c>
      <c r="I538" s="258"/>
      <c r="J538" s="259">
        <f>ROUND(I538*H538,2)</f>
        <v>0</v>
      </c>
      <c r="K538" s="255" t="s">
        <v>200</v>
      </c>
      <c r="L538" s="260"/>
      <c r="M538" s="261" t="s">
        <v>1</v>
      </c>
      <c r="N538" s="262" t="s">
        <v>41</v>
      </c>
      <c r="O538" s="72"/>
      <c r="P538" s="196">
        <f>O538*H538</f>
        <v>0</v>
      </c>
      <c r="Q538" s="196">
        <v>0.001</v>
      </c>
      <c r="R538" s="196">
        <f>Q538*H538</f>
        <v>0.063419</v>
      </c>
      <c r="S538" s="196">
        <v>0</v>
      </c>
      <c r="T538" s="197">
        <f>S538*H538</f>
        <v>0</v>
      </c>
      <c r="U538" s="35"/>
      <c r="V538" s="35"/>
      <c r="W538" s="35"/>
      <c r="X538" s="35"/>
      <c r="Y538" s="35"/>
      <c r="Z538" s="35"/>
      <c r="AA538" s="35"/>
      <c r="AB538" s="35"/>
      <c r="AC538" s="35"/>
      <c r="AD538" s="35"/>
      <c r="AE538" s="35"/>
      <c r="AR538" s="198" t="s">
        <v>406</v>
      </c>
      <c r="AT538" s="198" t="s">
        <v>270</v>
      </c>
      <c r="AU538" s="198" t="s">
        <v>85</v>
      </c>
      <c r="AY538" s="18" t="s">
        <v>118</v>
      </c>
      <c r="BE538" s="199">
        <f>IF(N538="základní",J538,0)</f>
        <v>0</v>
      </c>
      <c r="BF538" s="199">
        <f>IF(N538="snížená",J538,0)</f>
        <v>0</v>
      </c>
      <c r="BG538" s="199">
        <f>IF(N538="zákl. přenesená",J538,0)</f>
        <v>0</v>
      </c>
      <c r="BH538" s="199">
        <f>IF(N538="sníž. přenesená",J538,0)</f>
        <v>0</v>
      </c>
      <c r="BI538" s="199">
        <f>IF(N538="nulová",J538,0)</f>
        <v>0</v>
      </c>
      <c r="BJ538" s="18" t="s">
        <v>83</v>
      </c>
      <c r="BK538" s="199">
        <f>ROUND(I538*H538,2)</f>
        <v>0</v>
      </c>
      <c r="BL538" s="18" t="s">
        <v>288</v>
      </c>
      <c r="BM538" s="198" t="s">
        <v>855</v>
      </c>
    </row>
    <row r="539" spans="1:47" s="2" customFormat="1" ht="11.25">
      <c r="A539" s="35"/>
      <c r="B539" s="36"/>
      <c r="C539" s="37"/>
      <c r="D539" s="200" t="s">
        <v>128</v>
      </c>
      <c r="E539" s="37"/>
      <c r="F539" s="201" t="s">
        <v>853</v>
      </c>
      <c r="G539" s="37"/>
      <c r="H539" s="37"/>
      <c r="I539" s="202"/>
      <c r="J539" s="37"/>
      <c r="K539" s="37"/>
      <c r="L539" s="40"/>
      <c r="M539" s="203"/>
      <c r="N539" s="204"/>
      <c r="O539" s="72"/>
      <c r="P539" s="72"/>
      <c r="Q539" s="72"/>
      <c r="R539" s="72"/>
      <c r="S539" s="72"/>
      <c r="T539" s="73"/>
      <c r="U539" s="35"/>
      <c r="V539" s="35"/>
      <c r="W539" s="35"/>
      <c r="X539" s="35"/>
      <c r="Y539" s="35"/>
      <c r="Z539" s="35"/>
      <c r="AA539" s="35"/>
      <c r="AB539" s="35"/>
      <c r="AC539" s="35"/>
      <c r="AD539" s="35"/>
      <c r="AE539" s="35"/>
      <c r="AT539" s="18" t="s">
        <v>128</v>
      </c>
      <c r="AU539" s="18" t="s">
        <v>85</v>
      </c>
    </row>
    <row r="540" spans="2:51" s="14" customFormat="1" ht="11.25">
      <c r="B540" s="220"/>
      <c r="C540" s="221"/>
      <c r="D540" s="200" t="s">
        <v>232</v>
      </c>
      <c r="E540" s="222" t="s">
        <v>1</v>
      </c>
      <c r="F540" s="223" t="s">
        <v>856</v>
      </c>
      <c r="G540" s="221"/>
      <c r="H540" s="224">
        <v>42.279</v>
      </c>
      <c r="I540" s="225"/>
      <c r="J540" s="221"/>
      <c r="K540" s="221"/>
      <c r="L540" s="226"/>
      <c r="M540" s="227"/>
      <c r="N540" s="228"/>
      <c r="O540" s="228"/>
      <c r="P540" s="228"/>
      <c r="Q540" s="228"/>
      <c r="R540" s="228"/>
      <c r="S540" s="228"/>
      <c r="T540" s="229"/>
      <c r="AT540" s="230" t="s">
        <v>232</v>
      </c>
      <c r="AU540" s="230" t="s">
        <v>85</v>
      </c>
      <c r="AV540" s="14" t="s">
        <v>85</v>
      </c>
      <c r="AW540" s="14" t="s">
        <v>32</v>
      </c>
      <c r="AX540" s="14" t="s">
        <v>76</v>
      </c>
      <c r="AY540" s="230" t="s">
        <v>118</v>
      </c>
    </row>
    <row r="541" spans="2:51" s="15" customFormat="1" ht="11.25">
      <c r="B541" s="231"/>
      <c r="C541" s="232"/>
      <c r="D541" s="200" t="s">
        <v>232</v>
      </c>
      <c r="E541" s="233" t="s">
        <v>1</v>
      </c>
      <c r="F541" s="234" t="s">
        <v>236</v>
      </c>
      <c r="G541" s="232"/>
      <c r="H541" s="235">
        <v>42.279</v>
      </c>
      <c r="I541" s="236"/>
      <c r="J541" s="232"/>
      <c r="K541" s="232"/>
      <c r="L541" s="237"/>
      <c r="M541" s="238"/>
      <c r="N541" s="239"/>
      <c r="O541" s="239"/>
      <c r="P541" s="239"/>
      <c r="Q541" s="239"/>
      <c r="R541" s="239"/>
      <c r="S541" s="239"/>
      <c r="T541" s="240"/>
      <c r="AT541" s="241" t="s">
        <v>232</v>
      </c>
      <c r="AU541" s="241" t="s">
        <v>85</v>
      </c>
      <c r="AV541" s="15" t="s">
        <v>136</v>
      </c>
      <c r="AW541" s="15" t="s">
        <v>32</v>
      </c>
      <c r="AX541" s="15" t="s">
        <v>83</v>
      </c>
      <c r="AY541" s="241" t="s">
        <v>118</v>
      </c>
    </row>
    <row r="542" spans="2:51" s="14" customFormat="1" ht="11.25">
      <c r="B542" s="220"/>
      <c r="C542" s="221"/>
      <c r="D542" s="200" t="s">
        <v>232</v>
      </c>
      <c r="E542" s="221"/>
      <c r="F542" s="223" t="s">
        <v>857</v>
      </c>
      <c r="G542" s="221"/>
      <c r="H542" s="224">
        <v>63.419</v>
      </c>
      <c r="I542" s="225"/>
      <c r="J542" s="221"/>
      <c r="K542" s="221"/>
      <c r="L542" s="226"/>
      <c r="M542" s="227"/>
      <c r="N542" s="228"/>
      <c r="O542" s="228"/>
      <c r="P542" s="228"/>
      <c r="Q542" s="228"/>
      <c r="R542" s="228"/>
      <c r="S542" s="228"/>
      <c r="T542" s="229"/>
      <c r="AT542" s="230" t="s">
        <v>232</v>
      </c>
      <c r="AU542" s="230" t="s">
        <v>85</v>
      </c>
      <c r="AV542" s="14" t="s">
        <v>85</v>
      </c>
      <c r="AW542" s="14" t="s">
        <v>4</v>
      </c>
      <c r="AX542" s="14" t="s">
        <v>83</v>
      </c>
      <c r="AY542" s="230" t="s">
        <v>118</v>
      </c>
    </row>
    <row r="543" spans="1:65" s="2" customFormat="1" ht="24">
      <c r="A543" s="35"/>
      <c r="B543" s="36"/>
      <c r="C543" s="187" t="s">
        <v>858</v>
      </c>
      <c r="D543" s="187" t="s">
        <v>121</v>
      </c>
      <c r="E543" s="188" t="s">
        <v>859</v>
      </c>
      <c r="F543" s="189" t="s">
        <v>860</v>
      </c>
      <c r="G543" s="190" t="s">
        <v>359</v>
      </c>
      <c r="H543" s="191">
        <v>0.063</v>
      </c>
      <c r="I543" s="192"/>
      <c r="J543" s="193">
        <f>ROUND(I543*H543,2)</f>
        <v>0</v>
      </c>
      <c r="K543" s="189" t="s">
        <v>200</v>
      </c>
      <c r="L543" s="40"/>
      <c r="M543" s="194" t="s">
        <v>1</v>
      </c>
      <c r="N543" s="195" t="s">
        <v>41</v>
      </c>
      <c r="O543" s="72"/>
      <c r="P543" s="196">
        <f>O543*H543</f>
        <v>0</v>
      </c>
      <c r="Q543" s="196">
        <v>0</v>
      </c>
      <c r="R543" s="196">
        <f>Q543*H543</f>
        <v>0</v>
      </c>
      <c r="S543" s="196">
        <v>0</v>
      </c>
      <c r="T543" s="197">
        <f>S543*H543</f>
        <v>0</v>
      </c>
      <c r="U543" s="35"/>
      <c r="V543" s="35"/>
      <c r="W543" s="35"/>
      <c r="X543" s="35"/>
      <c r="Y543" s="35"/>
      <c r="Z543" s="35"/>
      <c r="AA543" s="35"/>
      <c r="AB543" s="35"/>
      <c r="AC543" s="35"/>
      <c r="AD543" s="35"/>
      <c r="AE543" s="35"/>
      <c r="AR543" s="198" t="s">
        <v>288</v>
      </c>
      <c r="AT543" s="198" t="s">
        <v>121</v>
      </c>
      <c r="AU543" s="198" t="s">
        <v>85</v>
      </c>
      <c r="AY543" s="18" t="s">
        <v>118</v>
      </c>
      <c r="BE543" s="199">
        <f>IF(N543="základní",J543,0)</f>
        <v>0</v>
      </c>
      <c r="BF543" s="199">
        <f>IF(N543="snížená",J543,0)</f>
        <v>0</v>
      </c>
      <c r="BG543" s="199">
        <f>IF(N543="zákl. přenesená",J543,0)</f>
        <v>0</v>
      </c>
      <c r="BH543" s="199">
        <f>IF(N543="sníž. přenesená",J543,0)</f>
        <v>0</v>
      </c>
      <c r="BI543" s="199">
        <f>IF(N543="nulová",J543,0)</f>
        <v>0</v>
      </c>
      <c r="BJ543" s="18" t="s">
        <v>83</v>
      </c>
      <c r="BK543" s="199">
        <f>ROUND(I543*H543,2)</f>
        <v>0</v>
      </c>
      <c r="BL543" s="18" t="s">
        <v>288</v>
      </c>
      <c r="BM543" s="198" t="s">
        <v>861</v>
      </c>
    </row>
    <row r="544" spans="1:47" s="2" customFormat="1" ht="29.25">
      <c r="A544" s="35"/>
      <c r="B544" s="36"/>
      <c r="C544" s="37"/>
      <c r="D544" s="200" t="s">
        <v>128</v>
      </c>
      <c r="E544" s="37"/>
      <c r="F544" s="201" t="s">
        <v>862</v>
      </c>
      <c r="G544" s="37"/>
      <c r="H544" s="37"/>
      <c r="I544" s="202"/>
      <c r="J544" s="37"/>
      <c r="K544" s="37"/>
      <c r="L544" s="40"/>
      <c r="M544" s="203"/>
      <c r="N544" s="204"/>
      <c r="O544" s="72"/>
      <c r="P544" s="72"/>
      <c r="Q544" s="72"/>
      <c r="R544" s="72"/>
      <c r="S544" s="72"/>
      <c r="T544" s="73"/>
      <c r="U544" s="35"/>
      <c r="V544" s="35"/>
      <c r="W544" s="35"/>
      <c r="X544" s="35"/>
      <c r="Y544" s="35"/>
      <c r="Z544" s="35"/>
      <c r="AA544" s="35"/>
      <c r="AB544" s="35"/>
      <c r="AC544" s="35"/>
      <c r="AD544" s="35"/>
      <c r="AE544" s="35"/>
      <c r="AT544" s="18" t="s">
        <v>128</v>
      </c>
      <c r="AU544" s="18" t="s">
        <v>85</v>
      </c>
    </row>
    <row r="545" spans="1:47" s="2" customFormat="1" ht="107.25">
      <c r="A545" s="35"/>
      <c r="B545" s="36"/>
      <c r="C545" s="37"/>
      <c r="D545" s="200" t="s">
        <v>203</v>
      </c>
      <c r="E545" s="37"/>
      <c r="F545" s="205" t="s">
        <v>863</v>
      </c>
      <c r="G545" s="37"/>
      <c r="H545" s="37"/>
      <c r="I545" s="202"/>
      <c r="J545" s="37"/>
      <c r="K545" s="37"/>
      <c r="L545" s="40"/>
      <c r="M545" s="203"/>
      <c r="N545" s="204"/>
      <c r="O545" s="72"/>
      <c r="P545" s="72"/>
      <c r="Q545" s="72"/>
      <c r="R545" s="72"/>
      <c r="S545" s="72"/>
      <c r="T545" s="73"/>
      <c r="U545" s="35"/>
      <c r="V545" s="35"/>
      <c r="W545" s="35"/>
      <c r="X545" s="35"/>
      <c r="Y545" s="35"/>
      <c r="Z545" s="35"/>
      <c r="AA545" s="35"/>
      <c r="AB545" s="35"/>
      <c r="AC545" s="35"/>
      <c r="AD545" s="35"/>
      <c r="AE545" s="35"/>
      <c r="AT545" s="18" t="s">
        <v>203</v>
      </c>
      <c r="AU545" s="18" t="s">
        <v>85</v>
      </c>
    </row>
    <row r="546" spans="2:63" s="12" customFormat="1" ht="25.9" customHeight="1">
      <c r="B546" s="171"/>
      <c r="C546" s="172"/>
      <c r="D546" s="173" t="s">
        <v>75</v>
      </c>
      <c r="E546" s="174" t="s">
        <v>270</v>
      </c>
      <c r="F546" s="174" t="s">
        <v>864</v>
      </c>
      <c r="G546" s="172"/>
      <c r="H546" s="172"/>
      <c r="I546" s="175"/>
      <c r="J546" s="176">
        <f>BK546</f>
        <v>0</v>
      </c>
      <c r="K546" s="172"/>
      <c r="L546" s="177"/>
      <c r="M546" s="178"/>
      <c r="N546" s="179"/>
      <c r="O546" s="179"/>
      <c r="P546" s="180">
        <f>P547</f>
        <v>0</v>
      </c>
      <c r="Q546" s="179"/>
      <c r="R546" s="180">
        <f>R547</f>
        <v>0</v>
      </c>
      <c r="S546" s="179"/>
      <c r="T546" s="181">
        <f>T547</f>
        <v>0</v>
      </c>
      <c r="AR546" s="182" t="s">
        <v>132</v>
      </c>
      <c r="AT546" s="183" t="s">
        <v>75</v>
      </c>
      <c r="AU546" s="183" t="s">
        <v>76</v>
      </c>
      <c r="AY546" s="182" t="s">
        <v>118</v>
      </c>
      <c r="BK546" s="184">
        <f>BK547</f>
        <v>0</v>
      </c>
    </row>
    <row r="547" spans="2:63" s="12" customFormat="1" ht="22.9" customHeight="1">
      <c r="B547" s="171"/>
      <c r="C547" s="172"/>
      <c r="D547" s="173" t="s">
        <v>75</v>
      </c>
      <c r="E547" s="185" t="s">
        <v>865</v>
      </c>
      <c r="F547" s="185" t="s">
        <v>866</v>
      </c>
      <c r="G547" s="172"/>
      <c r="H547" s="172"/>
      <c r="I547" s="175"/>
      <c r="J547" s="186">
        <f>BK547</f>
        <v>0</v>
      </c>
      <c r="K547" s="172"/>
      <c r="L547" s="177"/>
      <c r="M547" s="178"/>
      <c r="N547" s="179"/>
      <c r="O547" s="179"/>
      <c r="P547" s="180">
        <f>SUM(P548:P551)</f>
        <v>0</v>
      </c>
      <c r="Q547" s="179"/>
      <c r="R547" s="180">
        <f>SUM(R548:R551)</f>
        <v>0</v>
      </c>
      <c r="S547" s="179"/>
      <c r="T547" s="181">
        <f>SUM(T548:T551)</f>
        <v>0</v>
      </c>
      <c r="AR547" s="182" t="s">
        <v>132</v>
      </c>
      <c r="AT547" s="183" t="s">
        <v>75</v>
      </c>
      <c r="AU547" s="183" t="s">
        <v>83</v>
      </c>
      <c r="AY547" s="182" t="s">
        <v>118</v>
      </c>
      <c r="BK547" s="184">
        <f>SUM(BK548:BK551)</f>
        <v>0</v>
      </c>
    </row>
    <row r="548" spans="1:65" s="2" customFormat="1" ht="19.9" customHeight="1">
      <c r="A548" s="35"/>
      <c r="B548" s="36"/>
      <c r="C548" s="187" t="s">
        <v>867</v>
      </c>
      <c r="D548" s="187" t="s">
        <v>121</v>
      </c>
      <c r="E548" s="188" t="s">
        <v>868</v>
      </c>
      <c r="F548" s="189" t="s">
        <v>869</v>
      </c>
      <c r="G548" s="190" t="s">
        <v>870</v>
      </c>
      <c r="H548" s="191">
        <v>1</v>
      </c>
      <c r="I548" s="192"/>
      <c r="J548" s="193">
        <f>ROUND(I548*H548,2)</f>
        <v>0</v>
      </c>
      <c r="K548" s="189" t="s">
        <v>200</v>
      </c>
      <c r="L548" s="40"/>
      <c r="M548" s="194" t="s">
        <v>1</v>
      </c>
      <c r="N548" s="195" t="s">
        <v>41</v>
      </c>
      <c r="O548" s="72"/>
      <c r="P548" s="196">
        <f>O548*H548</f>
        <v>0</v>
      </c>
      <c r="Q548" s="196">
        <v>0</v>
      </c>
      <c r="R548" s="196">
        <f>Q548*H548</f>
        <v>0</v>
      </c>
      <c r="S548" s="196">
        <v>0</v>
      </c>
      <c r="T548" s="197">
        <f>S548*H548</f>
        <v>0</v>
      </c>
      <c r="U548" s="35"/>
      <c r="V548" s="35"/>
      <c r="W548" s="35"/>
      <c r="X548" s="35"/>
      <c r="Y548" s="35"/>
      <c r="Z548" s="35"/>
      <c r="AA548" s="35"/>
      <c r="AB548" s="35"/>
      <c r="AC548" s="35"/>
      <c r="AD548" s="35"/>
      <c r="AE548" s="35"/>
      <c r="AR548" s="198" t="s">
        <v>478</v>
      </c>
      <c r="AT548" s="198" t="s">
        <v>121</v>
      </c>
      <c r="AU548" s="198" t="s">
        <v>85</v>
      </c>
      <c r="AY548" s="18" t="s">
        <v>118</v>
      </c>
      <c r="BE548" s="199">
        <f>IF(N548="základní",J548,0)</f>
        <v>0</v>
      </c>
      <c r="BF548" s="199">
        <f>IF(N548="snížená",J548,0)</f>
        <v>0</v>
      </c>
      <c r="BG548" s="199">
        <f>IF(N548="zákl. přenesená",J548,0)</f>
        <v>0</v>
      </c>
      <c r="BH548" s="199">
        <f>IF(N548="sníž. přenesená",J548,0)</f>
        <v>0</v>
      </c>
      <c r="BI548" s="199">
        <f>IF(N548="nulová",J548,0)</f>
        <v>0</v>
      </c>
      <c r="BJ548" s="18" t="s">
        <v>83</v>
      </c>
      <c r="BK548" s="199">
        <f>ROUND(I548*H548,2)</f>
        <v>0</v>
      </c>
      <c r="BL548" s="18" t="s">
        <v>478</v>
      </c>
      <c r="BM548" s="198" t="s">
        <v>871</v>
      </c>
    </row>
    <row r="549" spans="1:47" s="2" customFormat="1" ht="11.25">
      <c r="A549" s="35"/>
      <c r="B549" s="36"/>
      <c r="C549" s="37"/>
      <c r="D549" s="200" t="s">
        <v>128</v>
      </c>
      <c r="E549" s="37"/>
      <c r="F549" s="201" t="s">
        <v>872</v>
      </c>
      <c r="G549" s="37"/>
      <c r="H549" s="37"/>
      <c r="I549" s="202"/>
      <c r="J549" s="37"/>
      <c r="K549" s="37"/>
      <c r="L549" s="40"/>
      <c r="M549" s="203"/>
      <c r="N549" s="204"/>
      <c r="O549" s="72"/>
      <c r="P549" s="72"/>
      <c r="Q549" s="72"/>
      <c r="R549" s="72"/>
      <c r="S549" s="72"/>
      <c r="T549" s="73"/>
      <c r="U549" s="35"/>
      <c r="V549" s="35"/>
      <c r="W549" s="35"/>
      <c r="X549" s="35"/>
      <c r="Y549" s="35"/>
      <c r="Z549" s="35"/>
      <c r="AA549" s="35"/>
      <c r="AB549" s="35"/>
      <c r="AC549" s="35"/>
      <c r="AD549" s="35"/>
      <c r="AE549" s="35"/>
      <c r="AT549" s="18" t="s">
        <v>128</v>
      </c>
      <c r="AU549" s="18" t="s">
        <v>85</v>
      </c>
    </row>
    <row r="550" spans="1:65" s="2" customFormat="1" ht="19.9" customHeight="1">
      <c r="A550" s="35"/>
      <c r="B550" s="36"/>
      <c r="C550" s="187" t="s">
        <v>873</v>
      </c>
      <c r="D550" s="187" t="s">
        <v>121</v>
      </c>
      <c r="E550" s="188" t="s">
        <v>874</v>
      </c>
      <c r="F550" s="189" t="s">
        <v>875</v>
      </c>
      <c r="G550" s="190" t="s">
        <v>213</v>
      </c>
      <c r="H550" s="191">
        <v>79</v>
      </c>
      <c r="I550" s="192"/>
      <c r="J550" s="193">
        <f>ROUND(I550*H550,2)</f>
        <v>0</v>
      </c>
      <c r="K550" s="189" t="s">
        <v>200</v>
      </c>
      <c r="L550" s="40"/>
      <c r="M550" s="194" t="s">
        <v>1</v>
      </c>
      <c r="N550" s="195" t="s">
        <v>41</v>
      </c>
      <c r="O550" s="72"/>
      <c r="P550" s="196">
        <f>O550*H550</f>
        <v>0</v>
      </c>
      <c r="Q550" s="196">
        <v>0</v>
      </c>
      <c r="R550" s="196">
        <f>Q550*H550</f>
        <v>0</v>
      </c>
      <c r="S550" s="196">
        <v>0</v>
      </c>
      <c r="T550" s="197">
        <f>S550*H550</f>
        <v>0</v>
      </c>
      <c r="U550" s="35"/>
      <c r="V550" s="35"/>
      <c r="W550" s="35"/>
      <c r="X550" s="35"/>
      <c r="Y550" s="35"/>
      <c r="Z550" s="35"/>
      <c r="AA550" s="35"/>
      <c r="AB550" s="35"/>
      <c r="AC550" s="35"/>
      <c r="AD550" s="35"/>
      <c r="AE550" s="35"/>
      <c r="AR550" s="198" t="s">
        <v>478</v>
      </c>
      <c r="AT550" s="198" t="s">
        <v>121</v>
      </c>
      <c r="AU550" s="198" t="s">
        <v>85</v>
      </c>
      <c r="AY550" s="18" t="s">
        <v>118</v>
      </c>
      <c r="BE550" s="199">
        <f>IF(N550="základní",J550,0)</f>
        <v>0</v>
      </c>
      <c r="BF550" s="199">
        <f>IF(N550="snížená",J550,0)</f>
        <v>0</v>
      </c>
      <c r="BG550" s="199">
        <f>IF(N550="zákl. přenesená",J550,0)</f>
        <v>0</v>
      </c>
      <c r="BH550" s="199">
        <f>IF(N550="sníž. přenesená",J550,0)</f>
        <v>0</v>
      </c>
      <c r="BI550" s="199">
        <f>IF(N550="nulová",J550,0)</f>
        <v>0</v>
      </c>
      <c r="BJ550" s="18" t="s">
        <v>83</v>
      </c>
      <c r="BK550" s="199">
        <f>ROUND(I550*H550,2)</f>
        <v>0</v>
      </c>
      <c r="BL550" s="18" t="s">
        <v>478</v>
      </c>
      <c r="BM550" s="198" t="s">
        <v>876</v>
      </c>
    </row>
    <row r="551" spans="1:47" s="2" customFormat="1" ht="11.25">
      <c r="A551" s="35"/>
      <c r="B551" s="36"/>
      <c r="C551" s="37"/>
      <c r="D551" s="200" t="s">
        <v>128</v>
      </c>
      <c r="E551" s="37"/>
      <c r="F551" s="201" t="s">
        <v>877</v>
      </c>
      <c r="G551" s="37"/>
      <c r="H551" s="37"/>
      <c r="I551" s="202"/>
      <c r="J551" s="37"/>
      <c r="K551" s="37"/>
      <c r="L551" s="40"/>
      <c r="M551" s="206"/>
      <c r="N551" s="207"/>
      <c r="O551" s="208"/>
      <c r="P551" s="208"/>
      <c r="Q551" s="208"/>
      <c r="R551" s="208"/>
      <c r="S551" s="208"/>
      <c r="T551" s="209"/>
      <c r="U551" s="35"/>
      <c r="V551" s="35"/>
      <c r="W551" s="35"/>
      <c r="X551" s="35"/>
      <c r="Y551" s="35"/>
      <c r="Z551" s="35"/>
      <c r="AA551" s="35"/>
      <c r="AB551" s="35"/>
      <c r="AC551" s="35"/>
      <c r="AD551" s="35"/>
      <c r="AE551" s="35"/>
      <c r="AT551" s="18" t="s">
        <v>128</v>
      </c>
      <c r="AU551" s="18" t="s">
        <v>85</v>
      </c>
    </row>
    <row r="552" spans="1:31" s="2" customFormat="1" ht="6.95" customHeight="1">
      <c r="A552" s="35"/>
      <c r="B552" s="55"/>
      <c r="C552" s="56"/>
      <c r="D552" s="56"/>
      <c r="E552" s="56"/>
      <c r="F552" s="56"/>
      <c r="G552" s="56"/>
      <c r="H552" s="56"/>
      <c r="I552" s="56"/>
      <c r="J552" s="56"/>
      <c r="K552" s="56"/>
      <c r="L552" s="40"/>
      <c r="M552" s="35"/>
      <c r="O552" s="35"/>
      <c r="P552" s="35"/>
      <c r="Q552" s="35"/>
      <c r="R552" s="35"/>
      <c r="S552" s="35"/>
      <c r="T552" s="35"/>
      <c r="U552" s="35"/>
      <c r="V552" s="35"/>
      <c r="W552" s="35"/>
      <c r="X552" s="35"/>
      <c r="Y552" s="35"/>
      <c r="Z552" s="35"/>
      <c r="AA552" s="35"/>
      <c r="AB552" s="35"/>
      <c r="AC552" s="35"/>
      <c r="AD552" s="35"/>
      <c r="AE552" s="35"/>
    </row>
  </sheetData>
  <sheetProtection algorithmName="SHA-512" hashValue="JkKOBMilROU+h4zG34Svrp6nyNOtU7g+YrwcTzKsu3xvtJUw9BLWJOt6zCxWE7h291OhlufKbBBaCrCyckYp3g==" saltValue="heiHZ7LrTonQuBQesd0qODmCM/DJ2POG/4WikZQ3nJ5nEhtE4FVZzYNqI4pabYUBKS6U2VRpDxkiOYc9BBXS3Q==" spinCount="100000" sheet="1" objects="1" scenarios="1" formatColumns="0" formatRows="0" autoFilter="0"/>
  <autoFilter ref="C128:K551"/>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Valečka</dc:creator>
  <cp:keywords/>
  <dc:description/>
  <cp:lastModifiedBy>Veronika Jelínková - Smluvní vztahy</cp:lastModifiedBy>
  <dcterms:created xsi:type="dcterms:W3CDTF">2021-01-18T08:51:56Z</dcterms:created>
  <dcterms:modified xsi:type="dcterms:W3CDTF">2021-06-16T12:15:36Z</dcterms:modified>
  <cp:category/>
  <cp:version/>
  <cp:contentType/>
  <cp:contentStatus/>
</cp:coreProperties>
</file>