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585" activeTab="0"/>
  </bookViews>
  <sheets>
    <sheet name="Položkový rozpočet" sheetId="1" r:id="rId1"/>
  </sheets>
  <definedNames>
    <definedName name="_xlnm.Print_Area" localSheetId="0">'Položkový rozpočet'!$A:$G</definedName>
    <definedName name="_xlnm.Print_Titles" localSheetId="0">'Položkový rozpočet'!$1:$2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<sst xmlns="http://schemas.openxmlformats.org/spreadsheetml/2006/main" count="191" uniqueCount="113">
  <si>
    <t>T</t>
  </si>
  <si>
    <t>Popis</t>
  </si>
  <si>
    <t>MJ</t>
  </si>
  <si>
    <t>JC</t>
  </si>
  <si>
    <t>Počet MJ</t>
  </si>
  <si>
    <t>Cena celkem</t>
  </si>
  <si>
    <t>Specifikace</t>
  </si>
  <si>
    <t>KPL</t>
  </si>
  <si>
    <t>015111</t>
  </si>
  <si>
    <t>POPLATKY ZA LIKVIDACŮ ODPADŮ NEKONTAMINOVANÝCH - 17 05 04 VYTĚŽENÉ ZEMINY A HORNINY - I. TŘÍDA TĚŽITELNOSTI</t>
  </si>
  <si>
    <t>113136</t>
  </si>
  <si>
    <t>M3</t>
  </si>
  <si>
    <t>ODSTRANĚNÍ KRYTU ZPEVNĚNÝCH PLOCH S ASFALT POJIVEM, ODVOZ DO 12KM</t>
  </si>
  <si>
    <t>M2</t>
  </si>
  <si>
    <t>0</t>
  </si>
  <si>
    <t>VŠEOBECNÉ KONSTRUKCE A PRÁCE</t>
  </si>
  <si>
    <t>1</t>
  </si>
  <si>
    <t>ZEMNÍ PRÁCE</t>
  </si>
  <si>
    <t>5</t>
  </si>
  <si>
    <t>KOMUNIKACE</t>
  </si>
  <si>
    <t>9</t>
  </si>
  <si>
    <t>OSTATNÍ PRÁCE</t>
  </si>
  <si>
    <t>č. OTSKP</t>
  </si>
  <si>
    <r>
      <rPr>
        <u val="single"/>
        <sz val="11"/>
        <color theme="1"/>
        <rFont val="Calibri"/>
        <family val="2"/>
        <scheme val="minor"/>
      </rPr>
      <t>1. Položka obsahuje</t>
    </r>
    <r>
      <rPr>
        <sz val="11"/>
        <color theme="1"/>
        <rFont val="Calibri"/>
        <family val="2"/>
        <scheme val="minor"/>
      </rPr>
      <t xml:space="preserve">:
  – veškeré poplatky provozovateli skládky, recyklační linky nebo jiného zařízení na zpracování nebo likvidaci odpadů související s převzetím, uložením, zpracováním nebo likvidací odpadu
</t>
    </r>
    <r>
      <rPr>
        <u val="single"/>
        <sz val="11"/>
        <color theme="1"/>
        <rFont val="Calibri"/>
        <family val="2"/>
        <scheme val="minor"/>
      </rPr>
      <t>2. Položka neobsahuje</t>
    </r>
    <r>
      <rPr>
        <sz val="11"/>
        <color theme="1"/>
        <rFont val="Calibri"/>
        <family val="2"/>
        <scheme val="minor"/>
      </rPr>
      <t xml:space="preserve">:
  – náklady spojené s dopravou odpadu z místa stavby na místo převzetí provozovatelem skládky, recyklační linky nebo jiného zařízení na zpracování nebo likvidaci odpadů
</t>
    </r>
    <r>
      <rPr>
        <u val="single"/>
        <sz val="11"/>
        <color theme="1"/>
        <rFont val="Calibri"/>
        <family val="2"/>
        <scheme val="minor"/>
      </rPr>
      <t>3. Způsob měření</t>
    </r>
    <r>
      <rPr>
        <sz val="11"/>
        <color theme="1"/>
        <rFont val="Calibri"/>
        <family val="2"/>
        <scheme val="minor"/>
      </rPr>
      <t>:
  Tunou se rozumí hmotnost odpadu vytříděného v souladu se zákonem č. 185/2001 Sb., o nakládání s odpady, v platném znění.
(OBJEMOVÁ HMONOST: 1,9 T/M3)
Výpočet:   xxx</t>
    </r>
  </si>
  <si>
    <t>03710</t>
  </si>
  <si>
    <t>POMOC PRÁCE ZAJIŠŤ NEBO ZŘÍZ OBJÍŽĎKY A PŘÍSTUP CESTY</t>
  </si>
  <si>
    <t>11110</t>
  </si>
  <si>
    <t>ODSTRANĚNÍ TRAVIN</t>
  </si>
  <si>
    <t>ODSTRANĚNÍ KŘOVIN S ODVOZEM DO 12KM</t>
  </si>
  <si>
    <t>111206</t>
  </si>
  <si>
    <t>113356</t>
  </si>
  <si>
    <t>ODSTRAN PODKLADU ZPEVNĚNÝCH PLOCH Z BETONU, ODVOZ DO 12KM</t>
  </si>
  <si>
    <t>014112</t>
  </si>
  <si>
    <t>014122</t>
  </si>
  <si>
    <t>POPLATKY ZA SKLÁDKU TYP S-IO (INERTNÍ ODPAD)</t>
  </si>
  <si>
    <t>POPLATKY ZA SKLÁDKU TYP S-OO (OSTATNÍ ODPAD)</t>
  </si>
  <si>
    <t>121106</t>
  </si>
  <si>
    <t>SEJMUTÍ ORNICE NEBO LESNÍ PŮDY S ODVOZEM DO 12KM</t>
  </si>
  <si>
    <t>18234</t>
  </si>
  <si>
    <t>ROZPROSTŘENÍ ORNICE V ROVINĚ V TL DO 0,25M</t>
  </si>
  <si>
    <t>18241</t>
  </si>
  <si>
    <t>ZALOŽENÍ TRÁVNÍKU RUČNÍM VÝSEVEM</t>
  </si>
  <si>
    <t>18130</t>
  </si>
  <si>
    <t>ÚPRAVA PLÁNĚ BEZ ZHUTNĚNÍ</t>
  </si>
  <si>
    <t>574A41</t>
  </si>
  <si>
    <t>56144</t>
  </si>
  <si>
    <t>KAMENIVO ZPEVNĚNÉ CEMENTEM TL. DO 200</t>
  </si>
  <si>
    <t>ASFALTOVÝ BETON PRO OBRUSNÉ VRSTVY ACO 8 TL. 50MM</t>
  </si>
  <si>
    <t>572223</t>
  </si>
  <si>
    <t>SPOJOVACÍ POSTŘIK Z EMULZE DO 1,0KG/M2</t>
  </si>
  <si>
    <t>Kobra Údlice</t>
  </si>
  <si>
    <t>položka zahrnuje úpravu pláně včetně vyrovnání výškových rozdílů
Výpočet:   80 m2 (zatravněná plocha)</t>
  </si>
  <si>
    <t>položka zahrnuje:
nutné přemístění ornice z dočasných skládek vzdálených do 50m
rozprostření ornice v předepsané tloušťce v rovině a ve svahu do 1:5
Výpočet:   80 m2 (zatravněná plocha)</t>
  </si>
  <si>
    <t>Zahrnuje dodání předepsané travní směsi, její výsev na ornici, zalévání, první pokosení, to vše bez ohledu na sklon terénu
Výpočet:   80 m2 (zatravněná plocha)</t>
  </si>
  <si>
    <t>Položka zahrnuje sejmutí ornice bez ohledu na tloušťku vrstvy a její vodorovnou dopravu
nezahrnuje uložení na trvalou skládku.
Výpočet:   80 m2 (zatravněná plocha)</t>
  </si>
  <si>
    <t>Odstranění travin bez ohledu na způsob provedení přemístění travin s uložením na hromady.
Výpočet:   80 m2 (zatravněná plocha)</t>
  </si>
  <si>
    <t>odstranění křovin a stromů do průměru 100 mm
doprava dřevin na předepsanou vzdálenost
spálení na hromadách nebo štěpkování
Výpočet:   120 m2 (západní svah plochy č. 1)</t>
  </si>
  <si>
    <t>Náklady na zřízení provizorní příjezdové cesty na pozemek č. 6125/156 vč. uvedení do původního stavu.
Podrobnosti viz technická zpráva</t>
  </si>
  <si>
    <t>931311</t>
  </si>
  <si>
    <t>TĚSNĚNÍ DILATAČ SPAR ASF ZÁLIVKOU PRŮŘ DO 100MM2</t>
  </si>
  <si>
    <t>M</t>
  </si>
  <si>
    <t>113761</t>
  </si>
  <si>
    <t>FRÉZOVÁNÍ DRÁŽKY PRŮŘEZU DO 100MM2 V ASFALTOVÉ VOZOVCE</t>
  </si>
  <si>
    <t>m</t>
  </si>
  <si>
    <t>Položka zahrnuje veškerou manipulaci s vybouranou sutí a s vybouranými hmotami vč. uložení na skládku.
Výpočet:   5 * 34 + 5 * 20 = 370 m (v místech dilatačních spár podkl. betonu)</t>
  </si>
  <si>
    <t>915111</t>
  </si>
  <si>
    <t>VODOROVNÉ DOPRAVNÍ ZNAČENÍ BARVOU HLADKÉ - DODÁVKA A POKLÁDKA</t>
  </si>
  <si>
    <t>3</t>
  </si>
  <si>
    <t>SVISLÉ KONSTRUKCE</t>
  </si>
  <si>
    <t>12911</t>
  </si>
  <si>
    <t>ČIŠTĚNÍ VOZOVEK OD NÁNOSU</t>
  </si>
  <si>
    <t>967116</t>
  </si>
  <si>
    <t>VYBOURÁNÍ ČÁSTÍ KONSTRUKCÍ Z BETON DÍLCŮ S ODVOZEM DO 12KM</t>
  </si>
  <si>
    <t>31817</t>
  </si>
  <si>
    <t>SLOUPKY ZDÍ ODDĚL A OHRAD Z DÍLCŮ KOVOVÝCH</t>
  </si>
  <si>
    <t>317325</t>
  </si>
  <si>
    <t>ŘÍMSY ZE ŽELEZOBETONU DO C30/37</t>
  </si>
  <si>
    <t>- položka zahrnuje dodávku a osazení předepsaného materiálu, očištění ploch spáry před úpravou, očištění okolí spáry po úpravě
- nezahrnuje těsnící profil
Výpočet:   5 * 35 + 5 * 20 = 275 m (v místech dilatačních spár podkl. betonu)</t>
  </si>
  <si>
    <t>položka zahrnuje:
- veškerou manipulaci s vybouranou sutí a hmotami včetně uložení na skládku,
- veškeré další práce plynoucí z technologického předpisu a z platných předpisů, nezahrnuje poplatek za skládku, který se vykazuje v položce 014112.
Výpočet: (betonová zídka na jižní straně plochy č. 1)   0,25 m * 0,5 m * 20 m = 2,5 m3</t>
  </si>
  <si>
    <t>položka zahrnuje:
- dodání a pokládku nátěrového materiálu (měří se pouze natíraná plocha)
- předznačení
- příplatek za ruční práci
Výpočet:   (odhadem) 370 m * 0,125 m čára + 95 m2 plocha = 141,25 m2</t>
  </si>
  <si>
    <t>02910</t>
  </si>
  <si>
    <t>OSTATNÍ POŽADAVKY - ZEMĚMĚŘIČSKÁ MĚŘENÍ</t>
  </si>
  <si>
    <t>ZÁBRADLÍ NA SEVERNÍ STRANĚ PLOCHY Č. 1
- dílenská dokumentace, včetně technologického předpisu spojování,
- dodání materiálu v požadované kvalitě a výroba konstrukce (včetně pomůcek, přípravků a prostředků pro výrobu) bez ohledu na náročnost a její hmotnost,
- dodání spojovacího materiálu,
- zřízení montážních a dilatačních spojů,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(příp. podlití patních desek) maltou, betonem nebo jinou speciální hmotou, vyplnění jam
zeminou,
- veškeré druhy protikorozní ochrany a nátěry konstrukcí,
- zvláštní spojovací prostředky, rozebíratelnost konstrukce,
- ochranná opatření před účinky bludných proudů
- ochranu před přepětím
Výpočet:   plot 26 m (20 * panel 45,1 kg + 21 * sloupek 13,9 kg): 1194 kg</t>
  </si>
  <si>
    <t>ŘÍMSA POD ZÁBRADLÍ 
položka zahrnuje:
- dodání čerstvého betonu (betonové směsi) požadované kvality, jeho uložení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
Výpočet:   0,35 m (šířka) * 0,25 m (výška) * 26,5 m (délka) = 2,319 m3</t>
  </si>
  <si>
    <t>CENA CELKEM  [0 + 1 + 3 + 5 + 9]</t>
  </si>
  <si>
    <t>Zahrnuje veškeré náklady spojené s objednatelem požadovanými pracemi.</t>
  </si>
  <si>
    <t>s DPH</t>
  </si>
  <si>
    <t>Realizace TSM Chomutov</t>
  </si>
  <si>
    <t>919123</t>
  </si>
  <si>
    <t>ŘEZÁNÍ BETONOVÉHO KRYTU VOZOVEK TL DO 150MM</t>
  </si>
  <si>
    <t>Plocha starého litého asfaltu a nového asfaltu v místě výsadby zeleně.
BOURÁNÍ ZA POMOCI MALÉ MECHANIZACE (Zahrnuje příplatek koeficientem 1,3)
Položka zahrnuje veškerou manipulaci s vybouranou sutí a s vybouranými hmotami vč. uložení na skládku. Nezahrnuje pronájem kompresoru a poplatek za skládku, který se vykazuje v položce 014122.
Výpočet:   700 m2 * 0,04 m = 28,0 m3</t>
  </si>
  <si>
    <r>
      <rPr>
        <b/>
        <sz val="11"/>
        <color theme="1"/>
        <rFont val="Calibri"/>
        <family val="2"/>
        <scheme val="minor"/>
      </rPr>
      <t>SC C</t>
    </r>
    <r>
      <rPr>
        <b/>
        <vertAlign val="subscript"/>
        <sz val="11"/>
        <color theme="1"/>
        <rFont val="Calibri"/>
        <family val="2"/>
        <scheme val="minor"/>
      </rPr>
      <t>3/4</t>
    </r>
    <r>
      <rPr>
        <b/>
        <sz val="11"/>
        <color theme="1"/>
        <rFont val="Calibri"/>
        <family val="2"/>
        <scheme val="minor"/>
      </rPr>
      <t xml:space="preserve"> ; tl. 200 mm ; </t>
    </r>
    <r>
      <rPr>
        <sz val="11"/>
        <color theme="1"/>
        <rFont val="Calibri"/>
        <family val="2"/>
        <scheme val="minor"/>
      </rPr>
      <t>ČSN 73 6124-1
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
Výpočet:   12 m2 (sanace)</t>
    </r>
  </si>
  <si>
    <t>917211</t>
  </si>
  <si>
    <t>ZÁHONOVÉ OBRUBY Z BETONOVÝCH OBRUBNÍKŮ ŠÍŘ 50MM</t>
  </si>
  <si>
    <r>
      <rPr>
        <b/>
        <sz val="11"/>
        <color theme="1"/>
        <rFont val="Calibri"/>
        <family val="2"/>
        <scheme val="minor"/>
      </rPr>
      <t>ACO 8 ; 50/70 ; tl. 50 mm ;</t>
    </r>
    <r>
      <rPr>
        <sz val="11"/>
        <color theme="1"/>
        <rFont val="Calibri"/>
        <family val="2"/>
        <scheme val="minor"/>
      </rPr>
      <t xml:space="preserve"> ČSN 73 6121
(zahrnuje příplatek za zhoršené podmínky podkládky koeficientem 1,2)
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apod.
Výpočet:   700 m2 (zpěvněná plocha) - 123 m2 (ostrůvky) = 577,0 m2</t>
    </r>
  </si>
  <si>
    <r>
      <rPr>
        <b/>
        <sz val="11"/>
        <color theme="1"/>
        <rFont val="Calibri"/>
        <family val="2"/>
        <scheme val="minor"/>
      </rPr>
      <t>Spojovací postřik z kationaktivní asfaltové emulze ; 1,0 kg/m2 ;</t>
    </r>
    <r>
      <rPr>
        <sz val="11"/>
        <color theme="1"/>
        <rFont val="Calibri"/>
        <family val="2"/>
        <scheme val="minor"/>
      </rPr>
      <t xml:space="preserve"> ČSN 73 6129
- dodání všech předepsaných materiálů pro postřiky v předepsaném množství
- provedení dle předepsaného technologického předpisu
- zřízení vrstvy bez rozlišení šířky, pokládání vrstvy po etapách
- úpravu napojení, ukončení
Výpočet:   700 m2 (zpěvněná plocha) - 123 m2 (ostrůvky) = 577,0 m2</t>
    </r>
  </si>
  <si>
    <t>Bourání podkladního betonu v místech poklesu a výsadby zeleně.
Položka zahrnuje veškerou manipulaci s vybouranou sutí a s vybouranými hmotami vč. uložení na skládku. Nezahrnuje poplatek za skládku, který se vykazuje v položce 014112.
Výpočet:   12 m2 (sanace) * 0,2 m + (4 * 10,2 + 105,6) * 0,2 (ostrůvky) = 31,68 m3</t>
  </si>
  <si>
    <t>Zahrnuje veškeré poplatky provozovateli skládky související s uložením odpadu na skládce.
(Vybouraný prostý beton: 2,3 t/m3, ŽB vynásoben koeficientem 5,0)
Výpočet:   31,68 m3 * 2,3 = 72,86 t</t>
  </si>
  <si>
    <t>ok</t>
  </si>
  <si>
    <t>ŘEZÁNÍ PODLOŽNÍHO BETONU PRO VYBOURÁNÍ PLOCH K VÝSADBĚ ZELENĚ
položka zahrnuje:
řezání vozovkové vrstvy v předepsané tloušťce, včetně spotřeby vody
Výpočet:  4 * 11,3 + 36,4 = 81,6 m (ostrůvky) + 14,0 m (sanace) = 95,6 m</t>
  </si>
  <si>
    <t>18110</t>
  </si>
  <si>
    <t>ÚPRAVA PLÁNĚ SE ZHUTNĚNÍM V HORNINĚ TŘ. I</t>
  </si>
  <si>
    <t>Součástí položky je vodorovná a svislá doprava, přemístění, přeložení, manipulace s materiálem a uložení na skládku. Zahrnuje poplatek za skládku.
Zahrnuje příplatek za ruční provádění - nedostatek místa pro větší mechanizaci.
Výpočet:   700,0 (zpevněná plocha) - 123,0 (ostrůvky) = 577,0 m2</t>
  </si>
  <si>
    <t>17481</t>
  </si>
  <si>
    <t>ZÁSYP JAM A RÝH Z NAKUPOVANÝCH MATERIÁLŮ</t>
  </si>
  <si>
    <t/>
  </si>
  <si>
    <t>ZALOŽENÍ TRÁVNÍKU RUČNÍM VÝSEVEM</t>
  </si>
  <si>
    <t>položka zahrnuje:
úpravu pláně včetně vyrovnání výškových rozdílů. Koeficient malého rozsahu 1,5
Výpočet:   4 * 7,0 + 95,0 (ostrůvky) = 123,0 m2</t>
  </si>
  <si>
    <t>položka zahrnuje:
Zahrnuje dodání předepsané travní směsi, její výsev na ornici, zalévání, první pokosení, to vše bez ohledu na sklon terénu
Výpočet:   4 * 7,0 + 95,0 (ostrůvky) = 123,0 m2</t>
  </si>
  <si>
    <t>položka zahrnuje:
- kompletní provedení zemní konstrukce včetně nákupu a dopravy materiálu dle zadávací dokumentace
- úprava  ukládaného  materiálu  vlhčením,  tříděním,  promícháním  nebo  vysoušením,  příp. jiné úpravy za účelem zlepšení jeho  mech. vlastností
- hutnění i různé míry hutnění 
- ošetření úložiště po celou dobu práce v něm vč. klimatických opatření
- ztížení v okolí vedení, konstrukcí a objektů a jejich dočasné zajištění
- ztížení provádění vč. hutnění ve ztížených podmínkách a stísněných prostorech
- ztížené ukládání sypaniny pod vodu
- ukládání po vrstvách a po jiných nutných částech (figurách) vč. dosypávek
- spouštění a nošení materiálu
- výměna částí zemní konstrukce znehodnocené klimatickými vlivy
- udržování úložiště a jeho ochrana proti vodě
- odvedení nebo obvedení vody v okolí úložiště a v úložišti
- veškeré  pomocné konstrukce umožňující provedení  zemní konstrukce  (příjezdy,  sjezdy,  nájezdy, lešení, podpěrné kce apod.)
Výpočet:   4 * 7,0 + 95,0 (ostrůvky) = 123,0 m2 * 0,25 m = 30,75 m3</t>
  </si>
  <si>
    <t>OK</t>
  </si>
  <si>
    <t>Zahrnuje veškeré poplatky provozovateli skládky související s uložením odpadu na skládce.
(Vybouraný asfalt - kry, 2,4 t/m3)
Výpočet:   700 m2 * 0,04 * 2,4 = 67,2 t</t>
  </si>
  <si>
    <r>
      <t xml:space="preserve">NOVÉ ZÁHONOVÉ OBRUBY OKOLO VYBOURANÝCH PLOCH K VÝSADBĚ ZELENĚ
</t>
    </r>
    <r>
      <rPr>
        <b/>
        <sz val="11"/>
        <color theme="1"/>
        <rFont val="Calibri"/>
        <family val="2"/>
        <scheme val="minor"/>
      </rPr>
      <t>R20 200/1000/50</t>
    </r>
    <r>
      <rPr>
        <sz val="11"/>
        <color theme="1"/>
        <rFont val="Calibri"/>
        <family val="2"/>
        <scheme val="minor"/>
      </rPr>
      <t xml:space="preserve"> (středový ostrůvek) a </t>
    </r>
    <r>
      <rPr>
        <b/>
        <sz val="11"/>
        <color theme="1"/>
        <rFont val="Calibri"/>
        <family val="2"/>
        <scheme val="minor"/>
      </rPr>
      <t>R20-půlka 200/500/50</t>
    </r>
    <r>
      <rPr>
        <sz val="11"/>
        <color theme="1"/>
        <rFont val="Calibri"/>
        <family val="2"/>
        <scheme val="minor"/>
      </rPr>
      <t xml:space="preserve"> (krajní ostrůvky) 
položka zahrnuje:
řezání vozovkové vrstvy v předepsané tloušťce, včetně spotřeby vody
Výpočet:  35,0 + 4 * 9,4 = 73,0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</si>
</sst>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#,##0.00\ &quot;Kč&quot;&quot; bez DPH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49998000264167786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4"/>
      <color theme="1" tint="0.49998000264167786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164" fontId="0" fillId="0" borderId="0" xfId="0" applyNumberFormat="1"/>
    <xf numFmtId="165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49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165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2" fontId="0" fillId="0" borderId="0" xfId="0" applyNumberFormat="1" applyAlignment="1">
      <alignment horizontal="right" vertical="top"/>
    </xf>
    <xf numFmtId="49" fontId="0" fillId="2" borderId="6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165" fontId="0" fillId="2" borderId="7" xfId="0" applyNumberFormat="1" applyFill="1" applyBorder="1" applyAlignment="1">
      <alignment vertical="top"/>
    </xf>
    <xf numFmtId="2" fontId="0" fillId="2" borderId="7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0" fontId="0" fillId="0" borderId="2" xfId="0" applyBorder="1" applyAlignment="1" quotePrefix="1">
      <alignment horizontal="left" vertical="top" wrapText="1"/>
    </xf>
    <xf numFmtId="165" fontId="8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top" indent="1"/>
    </xf>
    <xf numFmtId="0" fontId="6" fillId="3" borderId="0" xfId="0" applyFont="1" applyFill="1" applyAlignment="1">
      <alignment horizontal="right" vertical="top" indent="1"/>
    </xf>
    <xf numFmtId="0" fontId="6" fillId="4" borderId="0" xfId="0" applyFont="1" applyFill="1" applyAlignment="1">
      <alignment horizontal="right" vertical="top" indent="1"/>
    </xf>
    <xf numFmtId="0" fontId="0" fillId="0" borderId="3" xfId="0" applyFill="1" applyBorder="1" applyAlignment="1">
      <alignment horizontal="center" vertical="top"/>
    </xf>
    <xf numFmtId="165" fontId="0" fillId="0" borderId="4" xfId="0" applyNumberFormat="1" applyFill="1" applyBorder="1" applyAlignment="1">
      <alignment vertical="top"/>
    </xf>
    <xf numFmtId="2" fontId="0" fillId="0" borderId="4" xfId="0" applyNumberFormat="1" applyFill="1" applyBorder="1" applyAlignment="1">
      <alignment horizontal="right" vertical="top"/>
    </xf>
    <xf numFmtId="164" fontId="0" fillId="0" borderId="5" xfId="0" applyNumberFormat="1" applyFill="1" applyBorder="1" applyAlignment="1">
      <alignment horizontal="right" vertical="top"/>
    </xf>
    <xf numFmtId="2" fontId="0" fillId="5" borderId="7" xfId="0" applyNumberForma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165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right" vertical="top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1" fillId="2" borderId="6" xfId="0" applyNumberFormat="1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top"/>
    </xf>
    <xf numFmtId="165" fontId="11" fillId="2" borderId="7" xfId="0" applyNumberFormat="1" applyFont="1" applyFill="1" applyBorder="1" applyAlignment="1">
      <alignment vertical="top"/>
    </xf>
    <xf numFmtId="2" fontId="11" fillId="2" borderId="7" xfId="0" applyNumberFormat="1" applyFont="1" applyFill="1" applyBorder="1" applyAlignment="1">
      <alignment horizontal="right" vertical="top"/>
    </xf>
    <xf numFmtId="164" fontId="11" fillId="2" borderId="8" xfId="0" applyNumberFormat="1" applyFont="1" applyFill="1" applyBorder="1" applyAlignment="1">
      <alignment horizontal="right" vertical="top"/>
    </xf>
    <xf numFmtId="0" fontId="0" fillId="0" borderId="0" xfId="0" applyAlignment="1" quotePrefix="1">
      <alignment wrapText="1"/>
    </xf>
    <xf numFmtId="165" fontId="12" fillId="0" borderId="4" xfId="0" applyNumberFormat="1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15" xfId="0" applyBorder="1" applyAlignment="1" quotePrefix="1">
      <alignment horizontal="left" vertical="top" wrapText="1"/>
    </xf>
    <xf numFmtId="0" fontId="0" fillId="0" borderId="16" xfId="0" applyBorder="1" applyAlignment="1" quotePrefix="1">
      <alignment horizontal="left" vertical="top" wrapText="1"/>
    </xf>
    <xf numFmtId="164" fontId="10" fillId="3" borderId="0" xfId="0" applyNumberFormat="1" applyFont="1" applyFill="1" applyAlignment="1">
      <alignment horizontal="right" vertical="center" indent="1"/>
    </xf>
    <xf numFmtId="0" fontId="10" fillId="3" borderId="0" xfId="0" applyFont="1" applyFill="1" applyAlignment="1">
      <alignment horizontal="right" vertical="center" indent="1"/>
    </xf>
    <xf numFmtId="166" fontId="5" fillId="4" borderId="0" xfId="0" applyNumberFormat="1" applyFont="1" applyFill="1" applyAlignment="1">
      <alignment horizontal="right" vertical="center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Layout" zoomScale="55" zoomScaleSheetLayoutView="85" zoomScalePageLayoutView="55" workbookViewId="0" topLeftCell="A1">
      <selection activeCell="J17" sqref="J17"/>
    </sheetView>
  </sheetViews>
  <sheetFormatPr defaultColWidth="9.140625" defaultRowHeight="15"/>
  <cols>
    <col min="1" max="1" width="5.28125" style="36" customWidth="1"/>
    <col min="2" max="2" width="12.421875" style="3" customWidth="1"/>
    <col min="3" max="3" width="85.7109375" style="2" customWidth="1"/>
    <col min="4" max="4" width="8.8515625" style="1" customWidth="1"/>
    <col min="5" max="5" width="9.8515625" style="5" customWidth="1"/>
    <col min="6" max="6" width="9.28125" style="6" customWidth="1"/>
    <col min="7" max="7" width="13.421875" style="7" customWidth="1"/>
    <col min="8" max="8" width="11.57421875" style="0" customWidth="1"/>
    <col min="9" max="9" width="15.00390625" style="0" customWidth="1"/>
    <col min="10" max="10" width="14.00390625" style="0" customWidth="1"/>
  </cols>
  <sheetData>
    <row r="1" spans="2:10" ht="15">
      <c r="B1" s="25" t="s">
        <v>22</v>
      </c>
      <c r="C1" s="26" t="s">
        <v>1</v>
      </c>
      <c r="D1" s="27" t="s">
        <v>2</v>
      </c>
      <c r="E1" s="28" t="s">
        <v>3</v>
      </c>
      <c r="F1" s="27" t="s">
        <v>4</v>
      </c>
      <c r="G1" s="29" t="s">
        <v>5</v>
      </c>
      <c r="H1" s="4"/>
      <c r="J1" s="4">
        <f>SUM(G:G)</f>
        <v>0</v>
      </c>
    </row>
    <row r="2" ht="4.15" customHeight="1">
      <c r="F2" s="14"/>
    </row>
    <row r="3" spans="1:11" s="24" customFormat="1" ht="22.9" customHeight="1">
      <c r="A3" s="37"/>
      <c r="B3" s="32" t="s">
        <v>14</v>
      </c>
      <c r="C3" s="21" t="s">
        <v>15</v>
      </c>
      <c r="D3" s="22"/>
      <c r="E3" s="31"/>
      <c r="F3" s="65">
        <f>SUM(G11:G21)</f>
        <v>0</v>
      </c>
      <c r="G3" s="66"/>
      <c r="J3" s="48">
        <f>J1*1.21</f>
        <v>0</v>
      </c>
      <c r="K3" s="49" t="s">
        <v>86</v>
      </c>
    </row>
    <row r="4" ht="10.15" customHeight="1" thickBot="1">
      <c r="F4" s="14"/>
    </row>
    <row r="5" spans="2:7" ht="15" hidden="1">
      <c r="B5" s="15"/>
      <c r="C5" s="16"/>
      <c r="D5" s="17"/>
      <c r="E5" s="18"/>
      <c r="F5" s="19"/>
      <c r="G5" s="20"/>
    </row>
    <row r="6" spans="2:7" ht="15.75" hidden="1" thickBot="1">
      <c r="B6" s="8"/>
      <c r="C6" s="9"/>
      <c r="D6" s="10"/>
      <c r="E6" s="11"/>
      <c r="F6" s="13"/>
      <c r="G6" s="12"/>
    </row>
    <row r="7" ht="10.15" customHeight="1" hidden="1" thickBot="1"/>
    <row r="8" spans="2:7" ht="30" hidden="1">
      <c r="B8" s="15" t="s">
        <v>8</v>
      </c>
      <c r="C8" s="16" t="s">
        <v>9</v>
      </c>
      <c r="D8" s="17" t="s">
        <v>0</v>
      </c>
      <c r="E8" s="18">
        <v>84</v>
      </c>
      <c r="F8" s="43"/>
      <c r="G8" s="20"/>
    </row>
    <row r="9" spans="2:7" ht="195.75" hidden="1" thickBot="1">
      <c r="B9" s="8" t="s">
        <v>6</v>
      </c>
      <c r="C9" s="9" t="s">
        <v>23</v>
      </c>
      <c r="D9" s="10"/>
      <c r="E9" s="11"/>
      <c r="F9" s="13"/>
      <c r="G9" s="12"/>
    </row>
    <row r="10" ht="10.15" customHeight="1" hidden="1" thickBot="1">
      <c r="F10" s="14"/>
    </row>
    <row r="11" spans="2:9" ht="15">
      <c r="B11" s="15" t="s">
        <v>32</v>
      </c>
      <c r="C11" s="16" t="s">
        <v>34</v>
      </c>
      <c r="D11" s="17" t="s">
        <v>0</v>
      </c>
      <c r="E11" s="18"/>
      <c r="F11" s="19">
        <f>31.68*2.3</f>
        <v>72.86399999999999</v>
      </c>
      <c r="G11" s="20">
        <f>E11*F11</f>
        <v>0</v>
      </c>
      <c r="H11" t="s">
        <v>98</v>
      </c>
      <c r="I11" t="s">
        <v>50</v>
      </c>
    </row>
    <row r="12" spans="2:7" ht="62.25" customHeight="1" thickBot="1">
      <c r="B12" s="8" t="s">
        <v>6</v>
      </c>
      <c r="C12" s="9" t="s">
        <v>97</v>
      </c>
      <c r="D12" s="10"/>
      <c r="E12" s="11"/>
      <c r="F12" s="13"/>
      <c r="G12" s="12"/>
    </row>
    <row r="13" ht="10.15" customHeight="1" thickBot="1">
      <c r="F13" s="14"/>
    </row>
    <row r="14" spans="2:11" ht="15">
      <c r="B14" s="15" t="s">
        <v>33</v>
      </c>
      <c r="C14" s="16" t="s">
        <v>35</v>
      </c>
      <c r="D14" s="17" t="s">
        <v>0</v>
      </c>
      <c r="E14" s="53">
        <v>0</v>
      </c>
      <c r="F14" s="19">
        <v>0</v>
      </c>
      <c r="G14" s="20">
        <f>E14*F14</f>
        <v>0</v>
      </c>
      <c r="H14" t="s">
        <v>98</v>
      </c>
      <c r="I14" t="s">
        <v>50</v>
      </c>
      <c r="K14">
        <v>110</v>
      </c>
    </row>
    <row r="15" spans="2:7" ht="78" customHeight="1" thickBot="1">
      <c r="B15" s="8" t="s">
        <v>6</v>
      </c>
      <c r="C15" s="9" t="s">
        <v>111</v>
      </c>
      <c r="D15" s="58"/>
      <c r="E15" s="59"/>
      <c r="F15" s="59"/>
      <c r="G15" s="60"/>
    </row>
    <row r="16" ht="10.15" customHeight="1" thickBot="1">
      <c r="F16" s="14"/>
    </row>
    <row r="17" spans="2:8" ht="15">
      <c r="B17" s="15" t="s">
        <v>80</v>
      </c>
      <c r="C17" s="16" t="s">
        <v>81</v>
      </c>
      <c r="D17" s="17" t="s">
        <v>7</v>
      </c>
      <c r="E17" s="18"/>
      <c r="F17" s="19">
        <v>1</v>
      </c>
      <c r="G17" s="20">
        <f>E17*F17</f>
        <v>0</v>
      </c>
      <c r="H17" t="s">
        <v>98</v>
      </c>
    </row>
    <row r="18" spans="2:7" ht="63.75" customHeight="1" thickBot="1">
      <c r="B18" s="8" t="s">
        <v>6</v>
      </c>
      <c r="C18" s="9" t="s">
        <v>85</v>
      </c>
      <c r="D18" s="10"/>
      <c r="E18" s="11"/>
      <c r="F18" s="13"/>
      <c r="G18" s="12"/>
    </row>
    <row r="19" ht="10.15" customHeight="1" thickBot="1">
      <c r="F19" s="14"/>
    </row>
    <row r="20" spans="2:8" ht="15">
      <c r="B20" s="50" t="s">
        <v>24</v>
      </c>
      <c r="C20" s="51" t="s">
        <v>25</v>
      </c>
      <c r="D20" s="52" t="s">
        <v>7</v>
      </c>
      <c r="E20" s="53"/>
      <c r="F20" s="19">
        <v>0</v>
      </c>
      <c r="G20" s="20">
        <f>E20*F20</f>
        <v>0</v>
      </c>
      <c r="H20" t="s">
        <v>98</v>
      </c>
    </row>
    <row r="21" spans="2:7" ht="63.75" customHeight="1" thickBot="1">
      <c r="B21" s="8" t="s">
        <v>6</v>
      </c>
      <c r="C21" s="9" t="s">
        <v>57</v>
      </c>
      <c r="D21" s="58" t="s">
        <v>87</v>
      </c>
      <c r="E21" s="59"/>
      <c r="F21" s="59"/>
      <c r="G21" s="60"/>
    </row>
    <row r="22" ht="10.15" customHeight="1"/>
    <row r="23" spans="2:7" ht="15" hidden="1">
      <c r="B23" s="15"/>
      <c r="C23" s="16"/>
      <c r="D23" s="17"/>
      <c r="E23" s="18"/>
      <c r="F23" s="19"/>
      <c r="G23" s="20"/>
    </row>
    <row r="24" spans="2:7" ht="15.75" hidden="1" thickBot="1">
      <c r="B24" s="8"/>
      <c r="C24" s="9"/>
      <c r="D24" s="10"/>
      <c r="E24" s="11"/>
      <c r="F24" s="13"/>
      <c r="G24" s="12"/>
    </row>
    <row r="25" ht="10.15" customHeight="1" hidden="1" thickBot="1"/>
    <row r="26" spans="2:7" ht="15" hidden="1">
      <c r="B26" s="15"/>
      <c r="C26" s="16"/>
      <c r="D26" s="17"/>
      <c r="E26" s="18"/>
      <c r="F26" s="19"/>
      <c r="G26" s="20"/>
    </row>
    <row r="27" spans="2:7" ht="15.75" hidden="1" thickBot="1">
      <c r="B27" s="8"/>
      <c r="C27" s="9"/>
      <c r="D27" s="10"/>
      <c r="E27" s="11"/>
      <c r="F27" s="13"/>
      <c r="G27" s="12"/>
    </row>
    <row r="28" ht="10.15" customHeight="1" hidden="1"/>
    <row r="29" spans="1:7" s="24" customFormat="1" ht="22.9" customHeight="1">
      <c r="A29" s="37"/>
      <c r="B29" s="32" t="s">
        <v>16</v>
      </c>
      <c r="C29" s="21" t="s">
        <v>17</v>
      </c>
      <c r="D29" s="22"/>
      <c r="E29" s="23"/>
      <c r="F29" s="65">
        <f>SUM(G34:G59)</f>
        <v>0</v>
      </c>
      <c r="G29" s="66"/>
    </row>
    <row r="30" ht="10.15" customHeight="1" thickBot="1">
      <c r="F30" s="14"/>
    </row>
    <row r="31" spans="2:7" ht="15" hidden="1">
      <c r="B31" s="15" t="s">
        <v>26</v>
      </c>
      <c r="C31" s="16" t="s">
        <v>27</v>
      </c>
      <c r="D31" s="17" t="s">
        <v>13</v>
      </c>
      <c r="E31" s="18">
        <v>2</v>
      </c>
      <c r="F31" s="19">
        <v>80</v>
      </c>
      <c r="G31" s="20"/>
    </row>
    <row r="32" spans="2:7" ht="51" customHeight="1" hidden="1" thickBot="1">
      <c r="B32" s="8" t="s">
        <v>6</v>
      </c>
      <c r="C32" s="9" t="s">
        <v>55</v>
      </c>
      <c r="D32" s="10"/>
      <c r="E32" s="11"/>
      <c r="F32" s="13"/>
      <c r="G32" s="12"/>
    </row>
    <row r="33" ht="10.15" customHeight="1" hidden="1" thickBot="1">
      <c r="F33" s="14"/>
    </row>
    <row r="34" spans="2:8" ht="15">
      <c r="B34" s="50" t="s">
        <v>29</v>
      </c>
      <c r="C34" s="51" t="s">
        <v>28</v>
      </c>
      <c r="D34" s="52" t="s">
        <v>13</v>
      </c>
      <c r="E34" s="53"/>
      <c r="F34" s="19">
        <v>0</v>
      </c>
      <c r="G34" s="20">
        <f>E34*F34</f>
        <v>0</v>
      </c>
      <c r="H34" t="s">
        <v>98</v>
      </c>
    </row>
    <row r="35" spans="2:7" ht="79.5" customHeight="1" thickBot="1">
      <c r="B35" s="8" t="s">
        <v>6</v>
      </c>
      <c r="C35" s="9" t="s">
        <v>56</v>
      </c>
      <c r="D35" s="58" t="s">
        <v>87</v>
      </c>
      <c r="E35" s="59"/>
      <c r="F35" s="59"/>
      <c r="G35" s="60"/>
    </row>
    <row r="36" ht="10.15" customHeight="1" thickBot="1">
      <c r="F36" s="14"/>
    </row>
    <row r="37" spans="2:8" ht="15">
      <c r="B37" s="15" t="s">
        <v>10</v>
      </c>
      <c r="C37" s="16" t="s">
        <v>12</v>
      </c>
      <c r="D37" s="17" t="s">
        <v>11</v>
      </c>
      <c r="E37" s="18"/>
      <c r="F37" s="19">
        <f>700*0.04</f>
        <v>28</v>
      </c>
      <c r="G37" s="20">
        <f>E37*F37</f>
        <v>0</v>
      </c>
      <c r="H37" t="s">
        <v>98</v>
      </c>
    </row>
    <row r="38" spans="2:7" ht="124.5" customHeight="1" thickBot="1">
      <c r="B38" s="8" t="s">
        <v>6</v>
      </c>
      <c r="C38" s="9" t="s">
        <v>90</v>
      </c>
      <c r="D38" s="10"/>
      <c r="E38" s="11"/>
      <c r="F38" s="13"/>
      <c r="G38" s="12"/>
    </row>
    <row r="39" ht="10.15" customHeight="1" thickBot="1">
      <c r="F39" s="14"/>
    </row>
    <row r="40" spans="2:8" ht="15">
      <c r="B40" s="15" t="s">
        <v>30</v>
      </c>
      <c r="C40" s="16" t="s">
        <v>31</v>
      </c>
      <c r="D40" s="17" t="s">
        <v>11</v>
      </c>
      <c r="E40" s="18"/>
      <c r="F40" s="19">
        <f>12*0.2+(4*10.2+105.6)*0.2</f>
        <v>31.68</v>
      </c>
      <c r="G40" s="20">
        <f>E40*F40</f>
        <v>0</v>
      </c>
      <c r="H40" t="s">
        <v>98</v>
      </c>
    </row>
    <row r="41" spans="2:7" ht="94.5" customHeight="1" thickBot="1">
      <c r="B41" s="8" t="s">
        <v>6</v>
      </c>
      <c r="C41" s="9" t="s">
        <v>96</v>
      </c>
      <c r="D41" s="10"/>
      <c r="E41" s="11"/>
      <c r="F41" s="13"/>
      <c r="G41" s="12"/>
    </row>
    <row r="42" ht="10.15" customHeight="1" thickBot="1">
      <c r="F42" s="14"/>
    </row>
    <row r="43" spans="2:7" ht="15" hidden="1">
      <c r="B43" s="15" t="s">
        <v>36</v>
      </c>
      <c r="C43" s="16" t="s">
        <v>37</v>
      </c>
      <c r="D43" s="17" t="s">
        <v>11</v>
      </c>
      <c r="E43" s="18">
        <v>215</v>
      </c>
      <c r="F43" s="19">
        <v>80</v>
      </c>
      <c r="G43" s="20"/>
    </row>
    <row r="44" spans="2:7" ht="63" customHeight="1" hidden="1" thickBot="1">
      <c r="B44" s="8" t="s">
        <v>6</v>
      </c>
      <c r="C44" s="9" t="s">
        <v>54</v>
      </c>
      <c r="D44" s="10"/>
      <c r="E44" s="11"/>
      <c r="F44" s="13"/>
      <c r="G44" s="12"/>
    </row>
    <row r="45" ht="10.15" customHeight="1" hidden="1" thickBot="1">
      <c r="F45" s="14"/>
    </row>
    <row r="46" spans="2:8" ht="15">
      <c r="B46" s="15" t="s">
        <v>61</v>
      </c>
      <c r="C46" s="16" t="s">
        <v>62</v>
      </c>
      <c r="D46" s="17" t="s">
        <v>63</v>
      </c>
      <c r="E46" s="18"/>
      <c r="F46" s="19">
        <v>270</v>
      </c>
      <c r="G46" s="20">
        <f>E46*F46</f>
        <v>0</v>
      </c>
      <c r="H46" t="s">
        <v>98</v>
      </c>
    </row>
    <row r="47" spans="2:7" ht="62.25" customHeight="1" thickBot="1">
      <c r="B47" s="8" t="s">
        <v>6</v>
      </c>
      <c r="C47" s="9" t="s">
        <v>64</v>
      </c>
      <c r="D47" s="39"/>
      <c r="E47" s="40"/>
      <c r="F47" s="41"/>
      <c r="G47" s="42"/>
    </row>
    <row r="48" ht="10.15" customHeight="1" thickBot="1">
      <c r="F48" s="14"/>
    </row>
    <row r="49" spans="2:8" ht="15">
      <c r="B49" s="15" t="s">
        <v>69</v>
      </c>
      <c r="C49" s="16" t="s">
        <v>70</v>
      </c>
      <c r="D49" s="17" t="s">
        <v>13</v>
      </c>
      <c r="E49" s="18"/>
      <c r="F49" s="19">
        <f>700-123</f>
        <v>577</v>
      </c>
      <c r="G49" s="20">
        <f>E49*F49</f>
        <v>0</v>
      </c>
      <c r="H49" t="s">
        <v>98</v>
      </c>
    </row>
    <row r="50" spans="2:7" ht="79.5" customHeight="1" thickBot="1">
      <c r="B50" s="8" t="s">
        <v>6</v>
      </c>
      <c r="C50" s="9" t="s">
        <v>102</v>
      </c>
      <c r="D50" s="39"/>
      <c r="E50" s="40"/>
      <c r="F50" s="41"/>
      <c r="G50" s="42"/>
    </row>
    <row r="51" ht="10.15" customHeight="1" thickBot="1">
      <c r="F51" s="14"/>
    </row>
    <row r="52" spans="2:8" ht="15">
      <c r="B52" s="15" t="s">
        <v>103</v>
      </c>
      <c r="C52" s="16" t="s">
        <v>104</v>
      </c>
      <c r="D52" s="17" t="s">
        <v>11</v>
      </c>
      <c r="E52" s="18"/>
      <c r="F52" s="19">
        <f>123*0.25</f>
        <v>30.75</v>
      </c>
      <c r="G52" s="20">
        <f>E52*F52</f>
        <v>0</v>
      </c>
      <c r="H52" t="s">
        <v>110</v>
      </c>
    </row>
    <row r="53" spans="2:8" ht="296.25" customHeight="1" thickBot="1">
      <c r="B53" s="8" t="s">
        <v>6</v>
      </c>
      <c r="C53" s="9" t="s">
        <v>109</v>
      </c>
      <c r="D53" s="39"/>
      <c r="E53" s="40"/>
      <c r="F53" s="41"/>
      <c r="G53" s="42"/>
      <c r="H53" s="56" t="s">
        <v>105</v>
      </c>
    </row>
    <row r="54" ht="10.15" customHeight="1" thickBot="1">
      <c r="F54" s="14"/>
    </row>
    <row r="55" spans="2:8" ht="15">
      <c r="B55" s="15" t="s">
        <v>100</v>
      </c>
      <c r="C55" s="16" t="s">
        <v>101</v>
      </c>
      <c r="D55" s="17" t="s">
        <v>13</v>
      </c>
      <c r="E55" s="18"/>
      <c r="F55" s="19">
        <v>123</v>
      </c>
      <c r="G55" s="20">
        <f>E55*F55</f>
        <v>0</v>
      </c>
      <c r="H55" t="s">
        <v>110</v>
      </c>
    </row>
    <row r="56" spans="2:7" ht="79.5" customHeight="1" thickBot="1">
      <c r="B56" s="8" t="s">
        <v>6</v>
      </c>
      <c r="C56" s="9" t="s">
        <v>107</v>
      </c>
      <c r="D56" s="39"/>
      <c r="E56" s="40"/>
      <c r="F56" s="41"/>
      <c r="G56" s="42"/>
    </row>
    <row r="57" ht="10.15" customHeight="1" thickBot="1">
      <c r="F57" s="14"/>
    </row>
    <row r="58" spans="2:8" ht="15">
      <c r="B58" s="15" t="s">
        <v>40</v>
      </c>
      <c r="C58" s="16" t="s">
        <v>106</v>
      </c>
      <c r="D58" s="17" t="s">
        <v>13</v>
      </c>
      <c r="E58" s="53"/>
      <c r="F58" s="54">
        <v>0</v>
      </c>
      <c r="G58" s="55">
        <f>E58*F58</f>
        <v>0</v>
      </c>
      <c r="H58" t="s">
        <v>110</v>
      </c>
    </row>
    <row r="59" spans="2:7" ht="79.5" customHeight="1" thickBot="1">
      <c r="B59" s="8" t="s">
        <v>6</v>
      </c>
      <c r="C59" s="9" t="s">
        <v>108</v>
      </c>
      <c r="D59" s="58" t="s">
        <v>87</v>
      </c>
      <c r="E59" s="59"/>
      <c r="F59" s="59"/>
      <c r="G59" s="60"/>
    </row>
    <row r="60" ht="10.15" customHeight="1">
      <c r="F60" s="14"/>
    </row>
    <row r="61" spans="2:7" ht="15" hidden="1">
      <c r="B61" s="15" t="s">
        <v>42</v>
      </c>
      <c r="C61" s="16" t="s">
        <v>43</v>
      </c>
      <c r="D61" s="17" t="s">
        <v>13</v>
      </c>
      <c r="E61" s="18">
        <v>6</v>
      </c>
      <c r="F61" s="19">
        <v>80</v>
      </c>
      <c r="G61" s="20"/>
    </row>
    <row r="62" spans="2:7" ht="50.25" customHeight="1" hidden="1" thickBot="1">
      <c r="B62" s="8" t="s">
        <v>6</v>
      </c>
      <c r="C62" s="9" t="s">
        <v>51</v>
      </c>
      <c r="D62" s="39"/>
      <c r="E62" s="40"/>
      <c r="F62" s="41"/>
      <c r="G62" s="42"/>
    </row>
    <row r="63" ht="10.15" customHeight="1" hidden="1" thickBot="1">
      <c r="F63" s="14"/>
    </row>
    <row r="64" spans="2:7" ht="15" hidden="1">
      <c r="B64" s="15" t="s">
        <v>38</v>
      </c>
      <c r="C64" s="16" t="s">
        <v>39</v>
      </c>
      <c r="D64" s="17" t="s">
        <v>13</v>
      </c>
      <c r="E64" s="18">
        <v>41</v>
      </c>
      <c r="F64" s="19">
        <v>80</v>
      </c>
      <c r="G64" s="20"/>
    </row>
    <row r="65" spans="2:7" ht="79.5" customHeight="1" hidden="1" thickBot="1">
      <c r="B65" s="8" t="s">
        <v>6</v>
      </c>
      <c r="C65" s="9" t="s">
        <v>52</v>
      </c>
      <c r="D65" s="39"/>
      <c r="E65" s="40"/>
      <c r="F65" s="41"/>
      <c r="G65" s="42"/>
    </row>
    <row r="66" ht="10.15" customHeight="1" hidden="1" thickBot="1">
      <c r="F66" s="14"/>
    </row>
    <row r="67" spans="2:7" ht="15" hidden="1">
      <c r="B67" s="15" t="s">
        <v>40</v>
      </c>
      <c r="C67" s="16" t="s">
        <v>41</v>
      </c>
      <c r="D67" s="17" t="s">
        <v>13</v>
      </c>
      <c r="E67" s="18">
        <v>14</v>
      </c>
      <c r="F67" s="19">
        <v>80</v>
      </c>
      <c r="G67" s="20"/>
    </row>
    <row r="68" spans="2:7" ht="63.75" customHeight="1" hidden="1" thickBot="1">
      <c r="B68" s="8" t="s">
        <v>6</v>
      </c>
      <c r="C68" s="30" t="s">
        <v>53</v>
      </c>
      <c r="D68" s="10"/>
      <c r="E68" s="11"/>
      <c r="F68" s="13"/>
      <c r="G68" s="12"/>
    </row>
    <row r="69" ht="10.15" customHeight="1" hidden="1">
      <c r="F69" s="14"/>
    </row>
    <row r="70" spans="2:7" ht="15" hidden="1">
      <c r="B70" s="15"/>
      <c r="C70" s="16"/>
      <c r="D70" s="17"/>
      <c r="E70" s="18"/>
      <c r="F70" s="19"/>
      <c r="G70" s="20">
        <f>E70*F70</f>
        <v>0</v>
      </c>
    </row>
    <row r="71" spans="2:7" ht="15.75" hidden="1" thickBot="1">
      <c r="B71" s="8" t="s">
        <v>6</v>
      </c>
      <c r="C71" s="9"/>
      <c r="D71" s="10"/>
      <c r="E71" s="11"/>
      <c r="F71" s="13"/>
      <c r="G71" s="12"/>
    </row>
    <row r="72" ht="10.15" customHeight="1" hidden="1"/>
    <row r="73" spans="1:7" s="24" customFormat="1" ht="22.9" customHeight="1">
      <c r="A73" s="37"/>
      <c r="B73" s="32" t="s">
        <v>67</v>
      </c>
      <c r="C73" s="21" t="s">
        <v>68</v>
      </c>
      <c r="D73" s="22"/>
      <c r="E73" s="23"/>
      <c r="F73" s="65">
        <f>SUM(G75:G80)</f>
        <v>0</v>
      </c>
      <c r="G73" s="66"/>
    </row>
    <row r="74" ht="10.15" customHeight="1" thickBot="1">
      <c r="F74" s="14"/>
    </row>
    <row r="75" spans="2:8" ht="15">
      <c r="B75" s="50" t="s">
        <v>75</v>
      </c>
      <c r="C75" s="51" t="s">
        <v>76</v>
      </c>
      <c r="D75" s="52" t="s">
        <v>11</v>
      </c>
      <c r="E75" s="53"/>
      <c r="F75" s="19">
        <v>0</v>
      </c>
      <c r="G75" s="20">
        <f>E75*F75</f>
        <v>0</v>
      </c>
      <c r="H75" t="s">
        <v>98</v>
      </c>
    </row>
    <row r="76" spans="2:7" ht="230.25" customHeight="1">
      <c r="B76" s="61" t="s">
        <v>6</v>
      </c>
      <c r="C76" s="63" t="s">
        <v>83</v>
      </c>
      <c r="D76" s="68" t="s">
        <v>87</v>
      </c>
      <c r="E76" s="69"/>
      <c r="F76" s="69"/>
      <c r="G76" s="70"/>
    </row>
    <row r="77" spans="2:7" ht="225.75" customHeight="1" thickBot="1">
      <c r="B77" s="62"/>
      <c r="C77" s="64"/>
      <c r="D77" s="44"/>
      <c r="E77" s="45"/>
      <c r="F77" s="46"/>
      <c r="G77" s="47"/>
    </row>
    <row r="78" ht="10.15" customHeight="1" thickBot="1">
      <c r="F78" s="14"/>
    </row>
    <row r="79" spans="2:8" ht="15">
      <c r="B79" s="50" t="s">
        <v>73</v>
      </c>
      <c r="C79" s="51" t="s">
        <v>74</v>
      </c>
      <c r="D79" s="52" t="s">
        <v>0</v>
      </c>
      <c r="E79" s="53">
        <v>63400</v>
      </c>
      <c r="F79" s="19">
        <v>0</v>
      </c>
      <c r="G79" s="20">
        <f>E79*F79</f>
        <v>0</v>
      </c>
      <c r="H79" t="s">
        <v>98</v>
      </c>
    </row>
    <row r="80" spans="2:7" ht="383.25" customHeight="1" thickBot="1">
      <c r="B80" s="8" t="s">
        <v>6</v>
      </c>
      <c r="C80" s="30" t="s">
        <v>82</v>
      </c>
      <c r="D80" s="58" t="s">
        <v>87</v>
      </c>
      <c r="E80" s="59"/>
      <c r="F80" s="59"/>
      <c r="G80" s="60"/>
    </row>
    <row r="81" ht="10.15" customHeight="1">
      <c r="F81" s="14"/>
    </row>
    <row r="82" spans="1:7" s="24" customFormat="1" ht="22.9" customHeight="1">
      <c r="A82" s="37"/>
      <c r="B82" s="32" t="s">
        <v>18</v>
      </c>
      <c r="C82" s="21" t="s">
        <v>19</v>
      </c>
      <c r="D82" s="22"/>
      <c r="E82" s="23"/>
      <c r="F82" s="65">
        <f>SUM(G84:G91)</f>
        <v>0</v>
      </c>
      <c r="G82" s="66"/>
    </row>
    <row r="83" ht="10.15" customHeight="1" thickBot="1">
      <c r="F83" s="14"/>
    </row>
    <row r="84" spans="2:8" ht="15">
      <c r="B84" s="15" t="s">
        <v>45</v>
      </c>
      <c r="C84" s="16" t="s">
        <v>46</v>
      </c>
      <c r="D84" s="17" t="s">
        <v>13</v>
      </c>
      <c r="E84" s="18"/>
      <c r="F84" s="19">
        <v>12</v>
      </c>
      <c r="G84" s="20">
        <f>E84*F84</f>
        <v>0</v>
      </c>
      <c r="H84" t="s">
        <v>98</v>
      </c>
    </row>
    <row r="85" spans="2:7" ht="191.25" customHeight="1" thickBot="1">
      <c r="B85" s="8" t="s">
        <v>6</v>
      </c>
      <c r="C85" s="30" t="s">
        <v>91</v>
      </c>
      <c r="D85" s="10"/>
      <c r="E85" s="11"/>
      <c r="F85" s="13"/>
      <c r="G85" s="12"/>
    </row>
    <row r="86" ht="10.15" customHeight="1" thickBot="1">
      <c r="F86" s="14"/>
    </row>
    <row r="87" spans="2:8" ht="15">
      <c r="B87" s="15" t="s">
        <v>44</v>
      </c>
      <c r="C87" s="16" t="s">
        <v>47</v>
      </c>
      <c r="D87" s="17" t="s">
        <v>13</v>
      </c>
      <c r="E87" s="18"/>
      <c r="F87" s="19">
        <f>700-123</f>
        <v>577</v>
      </c>
      <c r="G87" s="20">
        <f>E87*F87</f>
        <v>0</v>
      </c>
      <c r="H87" t="s">
        <v>98</v>
      </c>
    </row>
    <row r="88" spans="2:7" ht="230.25" customHeight="1" thickBot="1">
      <c r="B88" s="8" t="s">
        <v>6</v>
      </c>
      <c r="C88" s="30" t="s">
        <v>94</v>
      </c>
      <c r="D88" s="10"/>
      <c r="E88" s="11"/>
      <c r="F88" s="13"/>
      <c r="G88" s="12"/>
    </row>
    <row r="89" ht="10.15" customHeight="1" thickBot="1">
      <c r="F89" s="14"/>
    </row>
    <row r="90" spans="2:8" ht="15">
      <c r="B90" s="15" t="s">
        <v>48</v>
      </c>
      <c r="C90" s="16" t="s">
        <v>49</v>
      </c>
      <c r="D90" s="17" t="s">
        <v>13</v>
      </c>
      <c r="E90" s="18"/>
      <c r="F90" s="19">
        <f>700-123</f>
        <v>577</v>
      </c>
      <c r="G90" s="20">
        <f>E90*F90</f>
        <v>0</v>
      </c>
      <c r="H90" t="s">
        <v>98</v>
      </c>
    </row>
    <row r="91" spans="2:7" ht="126.75" customHeight="1" thickBot="1">
      <c r="B91" s="8" t="s">
        <v>6</v>
      </c>
      <c r="C91" s="30" t="s">
        <v>95</v>
      </c>
      <c r="D91" s="10"/>
      <c r="E91" s="11"/>
      <c r="F91" s="13"/>
      <c r="G91" s="12"/>
    </row>
    <row r="92" ht="10.15" customHeight="1"/>
    <row r="93" spans="1:7" s="24" customFormat="1" ht="22.9" customHeight="1">
      <c r="A93" s="37"/>
      <c r="B93" s="32" t="s">
        <v>20</v>
      </c>
      <c r="C93" s="21" t="s">
        <v>21</v>
      </c>
      <c r="D93" s="22"/>
      <c r="E93" s="23"/>
      <c r="F93" s="65">
        <f>SUM(G95:G108)</f>
        <v>0</v>
      </c>
      <c r="G93" s="66"/>
    </row>
    <row r="94" ht="10.15" customHeight="1" thickBot="1">
      <c r="F94" s="14"/>
    </row>
    <row r="95" spans="2:8" ht="15">
      <c r="B95" s="15" t="s">
        <v>92</v>
      </c>
      <c r="C95" s="16" t="s">
        <v>93</v>
      </c>
      <c r="D95" s="17" t="s">
        <v>60</v>
      </c>
      <c r="E95" s="18"/>
      <c r="F95" s="19">
        <v>73</v>
      </c>
      <c r="G95" s="20">
        <f>E95*F95</f>
        <v>0</v>
      </c>
      <c r="H95" t="s">
        <v>98</v>
      </c>
    </row>
    <row r="96" spans="2:7" ht="90.75" thickBot="1">
      <c r="B96" s="8" t="s">
        <v>6</v>
      </c>
      <c r="C96" s="30" t="s">
        <v>112</v>
      </c>
      <c r="D96" s="10"/>
      <c r="E96" s="11"/>
      <c r="F96" s="13"/>
      <c r="G96" s="12"/>
    </row>
    <row r="97" ht="10.15" customHeight="1" thickBot="1">
      <c r="F97" s="14"/>
    </row>
    <row r="98" spans="2:8" ht="15">
      <c r="B98" s="15" t="s">
        <v>65</v>
      </c>
      <c r="C98" s="16" t="s">
        <v>66</v>
      </c>
      <c r="D98" s="17" t="s">
        <v>13</v>
      </c>
      <c r="E98" s="18"/>
      <c r="F98" s="19"/>
      <c r="G98" s="20">
        <f>E98*F98</f>
        <v>0</v>
      </c>
      <c r="H98" t="s">
        <v>98</v>
      </c>
    </row>
    <row r="99" spans="2:7" ht="96" customHeight="1" thickBot="1">
      <c r="B99" s="8" t="s">
        <v>6</v>
      </c>
      <c r="C99" s="30" t="s">
        <v>79</v>
      </c>
      <c r="D99" s="10"/>
      <c r="E99" s="57" t="s">
        <v>87</v>
      </c>
      <c r="F99" s="13"/>
      <c r="G99" s="12"/>
    </row>
    <row r="100" ht="9" customHeight="1" thickBot="1"/>
    <row r="101" spans="2:8" ht="15">
      <c r="B101" s="15" t="s">
        <v>88</v>
      </c>
      <c r="C101" s="16" t="s">
        <v>89</v>
      </c>
      <c r="D101" s="17" t="s">
        <v>60</v>
      </c>
      <c r="E101" s="18"/>
      <c r="F101" s="19">
        <f>4*11.3+36.4+14</f>
        <v>95.6</v>
      </c>
      <c r="G101" s="20">
        <f>E101*F101</f>
        <v>0</v>
      </c>
      <c r="H101" t="s">
        <v>98</v>
      </c>
    </row>
    <row r="102" spans="2:7" ht="75.75" thickBot="1">
      <c r="B102" s="8" t="s">
        <v>6</v>
      </c>
      <c r="C102" s="30" t="s">
        <v>99</v>
      </c>
      <c r="D102" s="10"/>
      <c r="E102" s="11"/>
      <c r="F102" s="13"/>
      <c r="G102" s="12"/>
    </row>
    <row r="103" ht="10.15" customHeight="1" thickBot="1">
      <c r="F103" s="14"/>
    </row>
    <row r="104" spans="2:8" ht="15">
      <c r="B104" s="15" t="s">
        <v>58</v>
      </c>
      <c r="C104" s="16" t="s">
        <v>59</v>
      </c>
      <c r="D104" s="17" t="s">
        <v>60</v>
      </c>
      <c r="E104" s="18"/>
      <c r="F104" s="19">
        <f>5*35+5*20</f>
        <v>275</v>
      </c>
      <c r="G104" s="20">
        <f>E104*F104</f>
        <v>0</v>
      </c>
      <c r="H104" t="s">
        <v>98</v>
      </c>
    </row>
    <row r="105" spans="2:7" ht="78.75" customHeight="1" thickBot="1">
      <c r="B105" s="8" t="s">
        <v>6</v>
      </c>
      <c r="C105" s="30" t="s">
        <v>77</v>
      </c>
      <c r="D105" s="10"/>
      <c r="E105" s="11"/>
      <c r="F105" s="13"/>
      <c r="G105" s="12"/>
    </row>
    <row r="106" ht="9" customHeight="1" thickBot="1"/>
    <row r="107" spans="2:8" ht="15">
      <c r="B107" s="15" t="s">
        <v>71</v>
      </c>
      <c r="C107" s="16" t="s">
        <v>72</v>
      </c>
      <c r="D107" s="17" t="s">
        <v>13</v>
      </c>
      <c r="E107" s="53"/>
      <c r="F107" s="54">
        <v>0</v>
      </c>
      <c r="G107" s="55">
        <f>E107*F107</f>
        <v>0</v>
      </c>
      <c r="H107" t="s">
        <v>98</v>
      </c>
    </row>
    <row r="108" spans="2:7" ht="98.25" customHeight="1" thickBot="1">
      <c r="B108" s="8" t="s">
        <v>6</v>
      </c>
      <c r="C108" s="30" t="s">
        <v>78</v>
      </c>
      <c r="D108" s="58" t="s">
        <v>87</v>
      </c>
      <c r="E108" s="59"/>
      <c r="F108" s="59"/>
      <c r="G108" s="60"/>
    </row>
    <row r="109" ht="9" customHeight="1"/>
    <row r="111" spans="1:7" s="24" customFormat="1" ht="22.9" customHeight="1">
      <c r="A111" s="38"/>
      <c r="B111" s="33"/>
      <c r="C111" s="34" t="s">
        <v>84</v>
      </c>
      <c r="D111" s="35"/>
      <c r="E111" s="67">
        <f>SUM(G5:G108)</f>
        <v>0</v>
      </c>
      <c r="F111" s="67"/>
      <c r="G111" s="67"/>
    </row>
  </sheetData>
  <mergeCells count="15">
    <mergeCell ref="E111:G111"/>
    <mergeCell ref="D80:G80"/>
    <mergeCell ref="F82:G82"/>
    <mergeCell ref="F93:G93"/>
    <mergeCell ref="D35:G35"/>
    <mergeCell ref="D76:G76"/>
    <mergeCell ref="D108:G108"/>
    <mergeCell ref="D21:G21"/>
    <mergeCell ref="B76:B77"/>
    <mergeCell ref="C76:C77"/>
    <mergeCell ref="F3:G3"/>
    <mergeCell ref="F29:G29"/>
    <mergeCell ref="F73:G73"/>
    <mergeCell ref="D15:G15"/>
    <mergeCell ref="D59:G5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0" r:id="rId2"/>
  <headerFooter>
    <oddHeader>&amp;L&amp;G&amp;CStudie proveditelnosti
Hřiště na sídlišti Zahradní v Chomutově &amp;R&amp;"-,Tučné"Soupis prací (rev. 03)&amp;"-,Obyčejné"
08/2020</oddHeader>
    <oddFooter>&amp;LPříloha č. 1&amp;C&amp;P</oddFooter>
  </headerFooter>
  <rowBreaks count="3" manualBreakCount="3">
    <brk id="50" max="16383" man="1"/>
    <brk id="78" max="16383" man="1"/>
    <brk id="92" max="16383" man="1"/>
  </rowBreaks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B5C8F977C45546BC479C5C09594227" ma:contentTypeVersion="8" ma:contentTypeDescription="Vytvoří nový dokument" ma:contentTypeScope="" ma:versionID="31d034256c2a4a3144840f3df772be80">
  <xsd:schema xmlns:xsd="http://www.w3.org/2001/XMLSchema" xmlns:xs="http://www.w3.org/2001/XMLSchema" xmlns:p="http://schemas.microsoft.com/office/2006/metadata/properties" xmlns:ns2="1de6f04f-298c-4449-b364-66ab2b299ec4" targetNamespace="http://schemas.microsoft.com/office/2006/metadata/properties" ma:root="true" ma:fieldsID="94e7e0c83711d67021d4e7a84872a1e0" ns2:_="">
    <xsd:import namespace="1de6f04f-298c-4449-b364-66ab2b299e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6f04f-298c-4449-b364-66ab2b299e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B55F7-900B-4D7C-BDAF-327863B13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6f04f-298c-4449-b364-66ab2b299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1A509-0021-4904-9137-ED4242F3D968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de6f04f-298c-4449-b364-66ab2b299ec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C8B4B4-1716-467A-A338-229228FFC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Sedláček</dc:creator>
  <cp:keywords/>
  <dc:description/>
  <cp:lastModifiedBy>Říha Stanislav</cp:lastModifiedBy>
  <cp:lastPrinted>2020-09-03T07:15:36Z</cp:lastPrinted>
  <dcterms:created xsi:type="dcterms:W3CDTF">2020-03-13T12:41:10Z</dcterms:created>
  <dcterms:modified xsi:type="dcterms:W3CDTF">2020-09-03T07:16:10Z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0x0101000CB5C8F977C45546BC479C5C09594227</vt:lpwstr>
  </property>
</Properties>
</file>