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Rekapitulace" sheetId="2" r:id="rId2"/>
    <sheet name="Písečná 5062 Nákladní 1" sheetId="3" r:id="rId3"/>
    <sheet name="Písečná 5062 Nákladní 2" sheetId="4" r:id="rId4"/>
    <sheet name="Písečná 5062 Osobní 1 " sheetId="5" r:id="rId5"/>
    <sheet name="Písečná 5062 Osobní 2" sheetId="6" r:id="rId6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 localSheetId="3">#REF!</definedName>
    <definedName name="Dodavka0" localSheetId="4">#REF!</definedName>
    <definedName name="Dodavka0" localSheetId="5">#REF!</definedName>
    <definedName name="Dodavka0">#REF!</definedName>
    <definedName name="HSV">'Rekapitulace'!$E$17</definedName>
    <definedName name="HSV0" localSheetId="3">#REF!</definedName>
    <definedName name="HSV0" localSheetId="4">#REF!</definedName>
    <definedName name="HSV0" localSheetId="5">#REF!</definedName>
    <definedName name="HSV0">#REF!</definedName>
    <definedName name="HZS">'Rekapitulace'!$I$17</definedName>
    <definedName name="HZS0" localSheetId="3">#REF!</definedName>
    <definedName name="HZS0" localSheetId="4">#REF!</definedName>
    <definedName name="HZS0" localSheetId="5">#REF!</definedName>
    <definedName name="HZS0">#REF!</definedName>
    <definedName name="JKSO">'Krycí list'!$G$2</definedName>
    <definedName name="MJ">'Krycí list'!$G$5</definedName>
    <definedName name="Mont">'Rekapitulace'!$H$17</definedName>
    <definedName name="Montaz0" localSheetId="3">#REF!</definedName>
    <definedName name="Montaz0" localSheetId="4">#REF!</definedName>
    <definedName name="Montaz0" localSheetId="5">#REF!</definedName>
    <definedName name="Montaz0">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list'!$A$1:$G$39</definedName>
    <definedName name="_xlnm.Print_Area" localSheetId="2">'Písečná 5062 Nákladní 1'!$A$1:$G$63</definedName>
    <definedName name="_xlnm.Print_Area" localSheetId="3">'Písečná 5062 Nákladní 2'!$A$1:$G$63</definedName>
    <definedName name="_xlnm.Print_Area" localSheetId="4">'Písečná 5062 Osobní 1 '!$A$1:$G$63</definedName>
    <definedName name="_xlnm.Print_Area" localSheetId="5">'Písečná 5062 Osobní 2'!$A$1:$G$63</definedName>
    <definedName name="_xlnm.Print_Area" localSheetId="1">'Rekapitulace'!$A$1:$I$31</definedName>
    <definedName name="osobní" localSheetId="5">#REF!</definedName>
    <definedName name="osobní">#REF!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 localSheetId="3">#REF!</definedName>
    <definedName name="PSV0" localSheetId="4">#REF!</definedName>
    <definedName name="PSV0" localSheetId="5">#REF!</definedName>
    <definedName name="PSV0">#REF!</definedName>
    <definedName name="SazbaDPH1">'Krycí list'!$C$30</definedName>
    <definedName name="SazbaDPH2">'Krycí list'!$C$32</definedName>
    <definedName name="SloupecCC" localSheetId="3">'Písečná 5062 Nákladní 2'!$G$6</definedName>
    <definedName name="SloupecCC" localSheetId="4">'Písečná 5062 Osobní 1 '!$G$6</definedName>
    <definedName name="SloupecCC" localSheetId="5">'Písečná 5062 Osobní 2'!$G$6</definedName>
    <definedName name="SloupecCC">'Písečná 5062 Nákladní 1'!$G$6</definedName>
    <definedName name="SloupecCisloPol" localSheetId="3">'Písečná 5062 Nákladní 2'!$B$6</definedName>
    <definedName name="SloupecCisloPol" localSheetId="4">'Písečná 5062 Osobní 1 '!$B$6</definedName>
    <definedName name="SloupecCisloPol" localSheetId="5">'Písečná 5062 Osobní 2'!$B$6</definedName>
    <definedName name="SloupecCisloPol">'Písečná 5062 Nákladní 1'!$B$6</definedName>
    <definedName name="SloupecJC" localSheetId="3">'Písečná 5062 Nákladní 2'!$F$6</definedName>
    <definedName name="SloupecJC" localSheetId="4">'Písečná 5062 Osobní 1 '!$F$6</definedName>
    <definedName name="SloupecJC" localSheetId="5">'Písečná 5062 Osobní 2'!$F$6</definedName>
    <definedName name="SloupecJC">'Písečná 5062 Nákladní 1'!$F$6</definedName>
    <definedName name="SloupecMJ" localSheetId="3">'Písečná 5062 Nákladní 2'!$D$6</definedName>
    <definedName name="SloupecMJ" localSheetId="4">'Písečná 5062 Osobní 1 '!$D$6</definedName>
    <definedName name="SloupecMJ" localSheetId="5">'Písečná 5062 Osobní 2'!$D$6</definedName>
    <definedName name="SloupecMJ">'Písečná 5062 Nákladní 1'!$D$6</definedName>
    <definedName name="SloupecMnozstvi" localSheetId="3">'Písečná 5062 Nákladní 2'!$E$6</definedName>
    <definedName name="SloupecMnozstvi" localSheetId="4">'Písečná 5062 Osobní 1 '!$E$6</definedName>
    <definedName name="SloupecMnozstvi" localSheetId="5">'Písečná 5062 Osobní 2'!$E$6</definedName>
    <definedName name="SloupecMnozstvi">'Písečná 5062 Nákladní 1'!$E$6</definedName>
    <definedName name="SloupecNazPol" localSheetId="3">'Písečná 5062 Nákladní 2'!$C$6</definedName>
    <definedName name="SloupecNazPol" localSheetId="4">'Písečná 5062 Osobní 1 '!$C$6</definedName>
    <definedName name="SloupecNazPol" localSheetId="5">'Písečná 5062 Osobní 2'!$C$6</definedName>
    <definedName name="SloupecNazPol">'Písečná 5062 Nákladní 1'!$C$6</definedName>
    <definedName name="SloupecPC" localSheetId="3">'Písečná 5062 Nákladní 2'!$A$6</definedName>
    <definedName name="SloupecPC" localSheetId="4">'Písečná 5062 Osobní 1 '!$A$6</definedName>
    <definedName name="SloupecPC" localSheetId="5">'Písečná 5062 Osobní 2'!$A$6</definedName>
    <definedName name="SloupecPC">'Písečná 5062 Nákladní 1'!$A$6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Typ" localSheetId="3">#REF!</definedName>
    <definedName name="Typ" localSheetId="4">#REF!</definedName>
    <definedName name="Typ" localSheetId="5">#REF!</definedName>
    <definedName name="Typ">#REF!</definedName>
    <definedName name="VRN">'Rekapitulace'!$H$30</definedName>
    <definedName name="VRNKc" localSheetId="3">'Rekapitulace'!#REF!</definedName>
    <definedName name="VRNKc" localSheetId="4">'Rekapitulace'!#REF!</definedName>
    <definedName name="VRNKc" localSheetId="5">'Rekapitulace'!#REF!</definedName>
    <definedName name="VRNKc">'Rekapitulace'!#REF!</definedName>
    <definedName name="VRNnazev" localSheetId="3">'Rekapitulace'!#REF!</definedName>
    <definedName name="VRNnazev" localSheetId="4">'Rekapitulace'!#REF!</definedName>
    <definedName name="VRNnazev" localSheetId="5">'Rekapitulace'!#REF!</definedName>
    <definedName name="VRNnazev">'Rekapitulace'!#REF!</definedName>
    <definedName name="VRNproc" localSheetId="3">'Rekapitulace'!#REF!</definedName>
    <definedName name="VRNproc" localSheetId="4">'Rekapitulace'!#REF!</definedName>
    <definedName name="VRNproc" localSheetId="5">'Rekapitulace'!#REF!</definedName>
    <definedName name="VRNproc">'Rekapitulace'!#REF!</definedName>
    <definedName name="VRNzakl" localSheetId="3">'Rekapitulace'!#REF!</definedName>
    <definedName name="VRNzakl" localSheetId="4">'Rekapitulace'!#REF!</definedName>
    <definedName name="VRNzakl" localSheetId="5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'Písečná 5062 Nákladní 1'!$1:$6</definedName>
    <definedName name="_xlnm.Print_Titles" localSheetId="3">'Písečná 5062 Nákladní 2'!$1:$6</definedName>
    <definedName name="_xlnm.Print_Titles" localSheetId="4">'Písečná 5062 Osobní 1 '!$1:$6</definedName>
    <definedName name="_xlnm.Print_Titles" localSheetId="5">'Písečná 5062 Osobní 2'!$1:$6</definedName>
  </definedNames>
  <calcPr calcId="162913"/>
  <extLst/>
</workbook>
</file>

<file path=xl/sharedStrings.xml><?xml version="1.0" encoding="utf-8"?>
<sst xmlns="http://schemas.openxmlformats.org/spreadsheetml/2006/main" count="657" uniqueCount="178">
  <si>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</si>
  <si>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</si>
  <si>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</si>
  <si>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</si>
  <si>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</si>
  <si>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</si>
  <si>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</si>
  <si>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</si>
  <si>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</si>
  <si>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</si>
  <si>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</si>
  <si>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</si>
  <si>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</si>
  <si>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</si>
  <si>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</si>
  <si>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</si>
  <si>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</si>
  <si>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</si>
  <si>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</si>
  <si>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</si>
  <si>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</si>
  <si>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</si>
  <si>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</si>
  <si>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</si>
  <si>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</si>
  <si>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</si>
  <si>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</si>
  <si>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</si>
  <si>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</si>
  <si>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</si>
  <si>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</si>
  <si>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</si>
  <si>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</si>
  <si>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</si>
  <si>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</si>
  <si>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</si>
  <si>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</si>
  <si>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</si>
  <si>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</si>
  <si>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</si>
  <si>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</si>
  <si>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</si>
  <si>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</si>
  <si>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</si>
  <si>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</si>
  <si>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</si>
  <si>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</si>
  <si>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</si>
  <si>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</si>
  <si>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</si>
  <si>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</si>
  <si>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</si>
  <si>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</si>
  <si>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</si>
  <si>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</si>
  <si>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</si>
  <si>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</si>
  <si>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</si>
  <si>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</si>
  <si>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</si>
  <si>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</si>
  <si>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</si>
  <si>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</si>
  <si>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</si>
  <si>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</si>
  <si>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</si>
  <si>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</si>
  <si>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</si>
  <si>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</si>
  <si>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</si>
  <si>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</si>
  <si>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</si>
  <si>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</si>
  <si>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</si>
  <si>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kus</t>
  </si>
  <si>
    <t>kpl</t>
  </si>
  <si>
    <t>61</t>
  </si>
  <si>
    <t>Upravy povrchů vnitřní</t>
  </si>
  <si>
    <t>612401391R00</t>
  </si>
  <si>
    <t xml:space="preserve">Omítka malých ploch vnitřních stěn do 1 m2 </t>
  </si>
  <si>
    <t>Drobné opravy degradované omítky šachty(otlučení,jádro,štuk):</t>
  </si>
  <si>
    <t>m2</t>
  </si>
  <si>
    <t>96</t>
  </si>
  <si>
    <t>Bourání konstrukcí</t>
  </si>
  <si>
    <t>968071126R00</t>
  </si>
  <si>
    <t>968072456R00</t>
  </si>
  <si>
    <t>97</t>
  </si>
  <si>
    <t>Prorážení otvorů</t>
  </si>
  <si>
    <t>99</t>
  </si>
  <si>
    <t>Staveništní přesun hmot</t>
  </si>
  <si>
    <t>999281112R00</t>
  </si>
  <si>
    <t xml:space="preserve">Přesun hmot pro opravy a údržbu do výšky 36 m </t>
  </si>
  <si>
    <t>t</t>
  </si>
  <si>
    <t>783</t>
  </si>
  <si>
    <t>Nátěry</t>
  </si>
  <si>
    <t>783824120R00</t>
  </si>
  <si>
    <t xml:space="preserve">Nátěr syntetický betonových povrchů 1x + 2x email </t>
  </si>
  <si>
    <t>Nový nátěr betonového dna prohlubně a soklu 10cm:</t>
  </si>
  <si>
    <t>784</t>
  </si>
  <si>
    <t>Malby</t>
  </si>
  <si>
    <t>784195412R00</t>
  </si>
  <si>
    <t>784403801R00</t>
  </si>
  <si>
    <t>M33</t>
  </si>
  <si>
    <t>Montáže dopravních zařízení a vah-výtahy</t>
  </si>
  <si>
    <t>330 00</t>
  </si>
  <si>
    <t>D96</t>
  </si>
  <si>
    <t>Přesuny suti a vybouraných hmot</t>
  </si>
  <si>
    <t>979011211R00</t>
  </si>
  <si>
    <t>979081111R00</t>
  </si>
  <si>
    <t>979082111R00</t>
  </si>
  <si>
    <t>979088212R00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</si>
  <si>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</si>
  <si>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</si>
  <si>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</si>
  <si>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</si>
  <si>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</si>
  <si>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</si>
  <si>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</si>
  <si>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</si>
  <si>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</si>
  <si>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</si>
  <si>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</si>
  <si>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</si>
  <si>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 xml:space="preserve">Vyvěšení, zavěšení kovových křídel dveří do 2 m2 </t>
  </si>
  <si>
    <t xml:space="preserve">Odstranění maleb omytím v místnosti </t>
  </si>
  <si>
    <t>Malba šachty:</t>
  </si>
  <si>
    <t>Malba tekutá, 1x na omítky</t>
  </si>
  <si>
    <t>Uchazečem nabídnutá smluvní cena obsahuje veškeré práce a náklady spojené s realizací díla dokumentované projektem a zjištěné uchazečem při prohlídce pro zpracování nabídky a nutné k bezzávadové úřední zkoušce (včetně nákladů BOZ).</t>
  </si>
  <si>
    <t>Dokumentace nového výtahu (výkresy, technická zpráva, atesty, certifikáty, návody atd.)</t>
  </si>
  <si>
    <t>Čištění budov vysátí prachu z ostatních ploch - stěny</t>
  </si>
  <si>
    <t>4</t>
  </si>
  <si>
    <t>63</t>
  </si>
  <si>
    <t>Podlahy a podlahové konstrukce</t>
  </si>
  <si>
    <t>632413120R00</t>
  </si>
  <si>
    <t>Potěr ze SMS Knauf, ruční zpracování, tl. 20 mm</t>
  </si>
  <si>
    <t xml:space="preserve">Vybourání kovových dveřních zárubní pl. do 2 m2 </t>
  </si>
  <si>
    <t>Bourání zdiva betonového nadzákladového</t>
  </si>
  <si>
    <t>m3</t>
  </si>
  <si>
    <t>962052211R00</t>
  </si>
  <si>
    <t>965042141R00</t>
  </si>
  <si>
    <t>Bourání mazanin betonových do tl. 10 cm</t>
  </si>
  <si>
    <t>0,5*0,5*0,5*5</t>
  </si>
  <si>
    <t>m</t>
  </si>
  <si>
    <t>974042532R00</t>
  </si>
  <si>
    <t>Vysekání rýh betonová, monolitická dlažba</t>
  </si>
  <si>
    <t>952902611R00</t>
  </si>
  <si>
    <t>1,8*2,38</t>
  </si>
  <si>
    <t>1,8*2,38*0,02</t>
  </si>
  <si>
    <t>1,1*2,1*12</t>
  </si>
  <si>
    <t>1,1*12</t>
  </si>
  <si>
    <t>1,8*2,38+2*(1,8+2,38)*0,1</t>
  </si>
  <si>
    <t>(1,8+2,38)*2*(1,5+30,8+3,65)+4,28</t>
  </si>
  <si>
    <t xml:space="preserve">Svislá doprava suti a vybour. hmot </t>
  </si>
  <si>
    <t xml:space="preserve">Vnitrostaveništní doprava suti </t>
  </si>
  <si>
    <t>Odvoz suti a vybour. hmot na skládku</t>
  </si>
  <si>
    <t>612425931R00</t>
  </si>
  <si>
    <t>bm</t>
  </si>
  <si>
    <t>Doplnění omítky vápenné vnitřního ostění - štukové</t>
  </si>
  <si>
    <t>(2,1*2+1,1)*12</t>
  </si>
  <si>
    <t>64</t>
  </si>
  <si>
    <t>Výplně otvorů</t>
  </si>
  <si>
    <t>641960000R00</t>
  </si>
  <si>
    <t>Těsnění spár otvorových prvků PU pěnou</t>
  </si>
  <si>
    <t>E.2</t>
  </si>
  <si>
    <t>Písečná 5062 Chomutov</t>
  </si>
  <si>
    <t>Ing. Jan Slavata</t>
  </si>
  <si>
    <t>Sociální služby Chomutovm, příspěvková organizace</t>
  </si>
  <si>
    <t>Ing. Jana Slavata</t>
  </si>
  <si>
    <t>Demontáž částki výtahu dle projektu, likvidace</t>
  </si>
  <si>
    <t>Dodávka nových dílů výtahu dle projektu</t>
  </si>
  <si>
    <t>Montáž nových dílů výtahu dle projektu</t>
  </si>
  <si>
    <t>Výměna šachetních dveří osobní výtah 1</t>
  </si>
  <si>
    <t>Výměna šachetních dveří osobní výtah 2</t>
  </si>
  <si>
    <t>Výměna šachetních dveří nákladní výtah 2</t>
  </si>
  <si>
    <t>Výměna šachetních dveří nákladní výtah 1</t>
  </si>
  <si>
    <t>Montážní a úřední zkouška, revize přívodu</t>
  </si>
  <si>
    <t xml:space="preserve">Montážní a úřední zkouška, revize přívodu </t>
  </si>
  <si>
    <t>Příloha č. 5 -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</si>
</sst>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right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16" fillId="3" borderId="33" xfId="20" applyFont="1" applyFill="1" applyBorder="1" applyAlignment="1">
      <alignment horizontal="left" wrapText="1"/>
      <protection/>
    </xf>
    <xf numFmtId="0" fontId="1" fillId="2" borderId="10" xfId="20" applyFont="1" applyFill="1" applyBorder="1" applyAlignment="1">
      <alignment horizontal="center"/>
      <protection/>
    </xf>
    <xf numFmtId="49" fontId="18" fillId="2" borderId="10" xfId="20" applyNumberFormat="1" applyFont="1" applyFill="1" applyBorder="1" applyAlignment="1">
      <alignment horizontal="left"/>
      <protection/>
    </xf>
    <xf numFmtId="0" fontId="18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4" fontId="1" fillId="0" borderId="13" xfId="0" applyNumberFormat="1" applyFont="1" applyBorder="1"/>
    <xf numFmtId="0" fontId="0" fillId="0" borderId="0" xfId="0" applyAlignment="1">
      <alignment horizontal="left" wrapText="1"/>
    </xf>
    <xf numFmtId="4" fontId="14" fillId="0" borderId="0" xfId="20" applyNumberFormat="1" applyFont="1">
      <alignment/>
      <protection/>
    </xf>
    <xf numFmtId="4" fontId="0" fillId="0" borderId="0" xfId="20" applyNumberFormat="1">
      <alignment/>
      <protection/>
    </xf>
    <xf numFmtId="14" fontId="1" fillId="0" borderId="0" xfId="0" applyNumberFormat="1" applyFont="1"/>
    <xf numFmtId="0" fontId="4" fillId="2" borderId="9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1" fillId="0" borderId="10" xfId="20" applyNumberFormat="1" applyFont="1" applyBorder="1">
      <alignment/>
      <protection/>
    </xf>
    <xf numFmtId="4" fontId="15" fillId="0" borderId="10" xfId="20" applyNumberFormat="1" applyFont="1" applyBorder="1">
      <alignment/>
      <protection/>
    </xf>
    <xf numFmtId="0" fontId="16" fillId="0" borderId="10" xfId="0" applyFont="1" applyBorder="1" applyAlignment="1">
      <alignment horizontal="right"/>
    </xf>
    <xf numFmtId="4" fontId="3" fillId="2" borderId="10" xfId="20" applyNumberFormat="1" applyFont="1" applyFill="1" applyBorder="1">
      <alignment/>
      <protection/>
    </xf>
    <xf numFmtId="4" fontId="15" fillId="4" borderId="54" xfId="20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5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1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6" fillId="3" borderId="62" xfId="20" applyNumberFormat="1" applyFont="1" applyFill="1" applyBorder="1" applyAlignment="1">
      <alignment horizontal="left" wrapText="1"/>
      <protection/>
    </xf>
    <xf numFmtId="49" fontId="17" fillId="0" borderId="63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8" xfId="20" applyNumberFormat="1" applyFont="1" applyBorder="1" applyAlignment="1">
      <alignment horizontal="center"/>
      <protection/>
    </xf>
    <xf numFmtId="0" fontId="1" fillId="0" borderId="60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workbookViewId="0" topLeftCell="A13">
      <selection activeCell="B37" sqref="B37:G3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0.625" style="0" customWidth="1"/>
    <col min="5" max="5" width="18.1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E.2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164</v>
      </c>
      <c r="D4" s="11"/>
      <c r="E4" s="12"/>
      <c r="F4" s="13" t="s">
        <v>3</v>
      </c>
      <c r="G4" s="16"/>
    </row>
    <row r="5" spans="1:7" ht="12.95" customHeight="1">
      <c r="A5" s="17"/>
      <c r="B5" s="18"/>
      <c r="C5" s="19"/>
      <c r="D5" s="20"/>
      <c r="E5" s="18"/>
      <c r="F5" s="13" t="s">
        <v>5</v>
      </c>
      <c r="G5" s="14"/>
    </row>
    <row r="6" spans="1:15" ht="12.95" customHeight="1">
      <c r="A6" s="15" t="s">
        <v>6</v>
      </c>
      <c r="B6" s="10"/>
      <c r="C6" s="11" t="s">
        <v>164</v>
      </c>
      <c r="D6" s="11"/>
      <c r="E6" s="12"/>
      <c r="F6" s="21" t="s">
        <v>7</v>
      </c>
      <c r="G6" s="22">
        <v>0</v>
      </c>
      <c r="O6" s="23"/>
    </row>
    <row r="7" spans="1:7" ht="12.95" customHeight="1">
      <c r="A7" s="24"/>
      <c r="B7" s="25"/>
      <c r="C7" s="26"/>
      <c r="D7" s="27"/>
      <c r="E7" s="27"/>
      <c r="F7" s="28" t="s">
        <v>8</v>
      </c>
      <c r="G7" s="22">
        <f>IF(PocetMJ=0,,ROUND((F30+F32)/PocetMJ,1))</f>
        <v>0</v>
      </c>
    </row>
    <row r="8" spans="1:9" ht="12.75">
      <c r="A8" s="29" t="s">
        <v>9</v>
      </c>
      <c r="B8" s="13"/>
      <c r="C8" s="208" t="s">
        <v>165</v>
      </c>
      <c r="D8" s="208"/>
      <c r="E8" s="209"/>
      <c r="F8" s="30" t="s">
        <v>10</v>
      </c>
      <c r="G8" s="31"/>
      <c r="H8" s="32"/>
      <c r="I8" s="33"/>
    </row>
    <row r="9" spans="1:8" ht="12.75">
      <c r="A9" s="29" t="s">
        <v>11</v>
      </c>
      <c r="B9" s="13"/>
      <c r="C9" s="208" t="s">
        <v>165</v>
      </c>
      <c r="D9" s="208"/>
      <c r="E9" s="209"/>
      <c r="F9" s="13"/>
      <c r="G9" s="34"/>
      <c r="H9" s="35"/>
    </row>
    <row r="10" spans="1:8" ht="12.75">
      <c r="A10" s="29" t="s">
        <v>12</v>
      </c>
      <c r="B10" s="13"/>
      <c r="C10" s="208" t="s">
        <v>166</v>
      </c>
      <c r="D10" s="208"/>
      <c r="E10" s="208"/>
      <c r="F10" s="36"/>
      <c r="G10" s="37"/>
      <c r="H10" s="38"/>
    </row>
    <row r="11" spans="1:57" ht="13.5" customHeight="1">
      <c r="A11" s="29" t="s">
        <v>13</v>
      </c>
      <c r="B11" s="13"/>
      <c r="C11" s="208" t="s">
        <v>122</v>
      </c>
      <c r="D11" s="208"/>
      <c r="E11" s="208"/>
      <c r="F11" s="39" t="s">
        <v>14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15</v>
      </c>
      <c r="B12" s="10"/>
      <c r="C12" s="209" t="s">
        <v>167</v>
      </c>
      <c r="D12" s="210"/>
      <c r="E12" s="211"/>
      <c r="F12" s="43" t="s">
        <v>16</v>
      </c>
      <c r="G12" s="44"/>
      <c r="H12" s="35"/>
    </row>
    <row r="13" spans="1:8" ht="28.5" customHeight="1" thickBot="1">
      <c r="A13" s="45" t="s">
        <v>17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18</v>
      </c>
      <c r="B14" s="50"/>
      <c r="C14" s="51"/>
      <c r="D14" s="52" t="s">
        <v>19</v>
      </c>
      <c r="E14" s="53"/>
      <c r="F14" s="53"/>
      <c r="G14" s="51"/>
    </row>
    <row r="15" spans="1:7" ht="15.95" customHeight="1">
      <c r="A15" s="54"/>
      <c r="B15" s="55" t="s">
        <v>20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7" ht="15.95" customHeight="1">
      <c r="A16" s="54" t="s">
        <v>21</v>
      </c>
      <c r="B16" s="55" t="s">
        <v>22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95" customHeight="1">
      <c r="A17" s="54" t="s">
        <v>23</v>
      </c>
      <c r="B17" s="55" t="s">
        <v>24</v>
      </c>
      <c r="C17" s="56">
        <f>Mont</f>
        <v>0</v>
      </c>
      <c r="D17" s="9" t="str">
        <f>Rekapitulace!A24</f>
        <v>Přesun stavebních kapacit</v>
      </c>
      <c r="E17" s="60"/>
      <c r="F17" s="61"/>
      <c r="G17" s="56">
        <f>Rekapitulace!I24</f>
        <v>0</v>
      </c>
    </row>
    <row r="18" spans="1:7" ht="15.95" customHeight="1">
      <c r="A18" s="62" t="s">
        <v>25</v>
      </c>
      <c r="B18" s="63" t="s">
        <v>26</v>
      </c>
      <c r="C18" s="56">
        <f>Dodavka</f>
        <v>0</v>
      </c>
      <c r="D18" s="9" t="str">
        <f>Rekapitulace!A25</f>
        <v>Mimostaveništní doprava</v>
      </c>
      <c r="E18" s="60"/>
      <c r="F18" s="61"/>
      <c r="G18" s="56">
        <f>Rekapitulace!I25</f>
        <v>0</v>
      </c>
    </row>
    <row r="19" spans="1:7" ht="15.95" customHeight="1">
      <c r="A19" s="64" t="s">
        <v>27</v>
      </c>
      <c r="B19" s="55"/>
      <c r="C19" s="56">
        <f>SUM(C15:C18)</f>
        <v>0</v>
      </c>
      <c r="D19" s="9" t="str">
        <f>Rekapitulace!A26</f>
        <v>Zařízení staveniště</v>
      </c>
      <c r="E19" s="60"/>
      <c r="F19" s="61"/>
      <c r="G19" s="56">
        <f>Rekapitulace!I26</f>
        <v>0</v>
      </c>
    </row>
    <row r="20" spans="1:7" ht="15.95" customHeight="1">
      <c r="A20" s="64"/>
      <c r="B20" s="55"/>
      <c r="C20" s="56"/>
      <c r="D20" s="9" t="str">
        <f>Rekapitulace!A27</f>
        <v>Provoz investora</v>
      </c>
      <c r="E20" s="60"/>
      <c r="F20" s="61"/>
      <c r="G20" s="56">
        <f>Rekapitulace!I27</f>
        <v>0</v>
      </c>
    </row>
    <row r="21" spans="1:7" ht="15.95" customHeight="1">
      <c r="A21" s="64" t="s">
        <v>28</v>
      </c>
      <c r="B21" s="55"/>
      <c r="C21" s="56">
        <f>HZS</f>
        <v>0</v>
      </c>
      <c r="D21" s="9" t="str">
        <f>Rekapitulace!A28</f>
        <v>Kompletační činnost (IČD)</v>
      </c>
      <c r="E21" s="60"/>
      <c r="F21" s="61"/>
      <c r="G21" s="56">
        <f>Rekapitulace!I28</f>
        <v>0</v>
      </c>
    </row>
    <row r="22" spans="1:7" ht="15.95" customHeight="1">
      <c r="A22" s="65" t="s">
        <v>29</v>
      </c>
      <c r="B22" s="66"/>
      <c r="C22" s="56">
        <f>C19+C21</f>
        <v>0</v>
      </c>
      <c r="D22" s="9" t="s">
        <v>30</v>
      </c>
      <c r="E22" s="60"/>
      <c r="F22" s="61"/>
      <c r="G22" s="56">
        <f>G23-SUM(G15:G21)</f>
        <v>0</v>
      </c>
    </row>
    <row r="23" spans="1:7" ht="15.95" customHeight="1" thickBot="1">
      <c r="A23" s="212" t="s">
        <v>31</v>
      </c>
      <c r="B23" s="213"/>
      <c r="C23" s="67">
        <f>C22+G23</f>
        <v>0</v>
      </c>
      <c r="D23" s="68" t="s">
        <v>32</v>
      </c>
      <c r="E23" s="69"/>
      <c r="F23" s="70"/>
      <c r="G23" s="56">
        <f>VRN</f>
        <v>0</v>
      </c>
    </row>
    <row r="24" spans="1:7" ht="12.75">
      <c r="A24" s="71" t="s">
        <v>33</v>
      </c>
      <c r="B24" s="72"/>
      <c r="C24" s="73"/>
      <c r="D24" s="72" t="s">
        <v>34</v>
      </c>
      <c r="E24" s="72"/>
      <c r="F24" s="74" t="s">
        <v>35</v>
      </c>
      <c r="G24" s="75"/>
    </row>
    <row r="25" spans="1:7" ht="12.75">
      <c r="A25" s="65" t="s">
        <v>36</v>
      </c>
      <c r="B25" s="66"/>
      <c r="C25" s="76"/>
      <c r="D25" s="66" t="s">
        <v>36</v>
      </c>
      <c r="E25" s="77"/>
      <c r="F25" s="78" t="s">
        <v>36</v>
      </c>
      <c r="G25" s="79"/>
    </row>
    <row r="26" spans="1:7" ht="37.5" customHeight="1">
      <c r="A26" s="65" t="s">
        <v>37</v>
      </c>
      <c r="B26" s="80"/>
      <c r="C26" s="195">
        <v>43791</v>
      </c>
      <c r="D26" s="66" t="s">
        <v>38</v>
      </c>
      <c r="E26" s="199"/>
      <c r="F26" s="78" t="s">
        <v>38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39</v>
      </c>
      <c r="B28" s="66"/>
      <c r="C28" s="76"/>
      <c r="D28" s="78" t="s">
        <v>40</v>
      </c>
      <c r="E28" s="76"/>
      <c r="F28" s="82" t="s">
        <v>40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41</v>
      </c>
      <c r="B30" s="86"/>
      <c r="C30" s="87">
        <v>15</v>
      </c>
      <c r="D30" s="86" t="s">
        <v>42</v>
      </c>
      <c r="E30" s="88"/>
      <c r="F30" s="214">
        <f>C23-F32</f>
        <v>0</v>
      </c>
      <c r="G30" s="215"/>
    </row>
    <row r="31" spans="1:7" ht="12.75">
      <c r="A31" s="85" t="s">
        <v>43</v>
      </c>
      <c r="B31" s="86"/>
      <c r="C31" s="87">
        <f>SazbaDPH1</f>
        <v>15</v>
      </c>
      <c r="D31" s="86" t="s">
        <v>44</v>
      </c>
      <c r="E31" s="88"/>
      <c r="F31" s="214">
        <f>ROUND(PRODUCT(F30,C31/100),0)</f>
        <v>0</v>
      </c>
      <c r="G31" s="215"/>
    </row>
    <row r="32" spans="1:7" ht="12.75">
      <c r="A32" s="85" t="s">
        <v>41</v>
      </c>
      <c r="B32" s="86"/>
      <c r="C32" s="87">
        <v>0</v>
      </c>
      <c r="D32" s="86" t="s">
        <v>44</v>
      </c>
      <c r="E32" s="88"/>
      <c r="F32" s="214">
        <v>0</v>
      </c>
      <c r="G32" s="215"/>
    </row>
    <row r="33" spans="1:7" ht="12.75">
      <c r="A33" s="85" t="s">
        <v>43</v>
      </c>
      <c r="B33" s="89"/>
      <c r="C33" s="90">
        <f>SazbaDPH2</f>
        <v>0</v>
      </c>
      <c r="D33" s="86" t="s">
        <v>44</v>
      </c>
      <c r="E33" s="61"/>
      <c r="F33" s="214">
        <f>ROUND(PRODUCT(F32,C33/100),0)</f>
        <v>0</v>
      </c>
      <c r="G33" s="215"/>
    </row>
    <row r="34" spans="1:7" s="94" customFormat="1" ht="19.5" customHeight="1" thickBot="1">
      <c r="A34" s="91" t="s">
        <v>45</v>
      </c>
      <c r="B34" s="92"/>
      <c r="C34" s="92"/>
      <c r="D34" s="92"/>
      <c r="E34" s="93"/>
      <c r="F34" s="216">
        <f>ROUND(SUM(F30:F33),0)</f>
        <v>0</v>
      </c>
      <c r="G34" s="217"/>
    </row>
    <row r="36" spans="1:8" ht="12.75">
      <c r="A36" s="95" t="s">
        <v>46</v>
      </c>
      <c r="B36" s="95"/>
      <c r="C36" s="95"/>
      <c r="D36" s="95"/>
      <c r="E36" s="95"/>
      <c r="F36" s="95"/>
      <c r="G36" s="95"/>
      <c r="H36" t="s">
        <v>4</v>
      </c>
    </row>
    <row r="37" spans="1:8" ht="14.25" customHeight="1">
      <c r="A37" s="95"/>
      <c r="B37" s="207" t="s">
        <v>127</v>
      </c>
      <c r="C37" s="207"/>
      <c r="D37" s="207"/>
      <c r="E37" s="207"/>
      <c r="F37" s="207"/>
      <c r="G37" s="207"/>
      <c r="H37" t="s">
        <v>4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4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4</v>
      </c>
    </row>
    <row r="40" spans="2:7" ht="12.75">
      <c r="B40" s="196"/>
      <c r="C40" s="196"/>
      <c r="D40" s="196"/>
      <c r="E40" s="196"/>
      <c r="F40" s="196"/>
      <c r="G40" s="196"/>
    </row>
    <row r="41" spans="2:7" ht="12.75">
      <c r="B41" s="196"/>
      <c r="C41" s="196"/>
      <c r="D41" s="196"/>
      <c r="E41" s="196"/>
      <c r="F41" s="196"/>
      <c r="G41" s="196"/>
    </row>
    <row r="42" spans="2:7" ht="12.75">
      <c r="B42" s="196"/>
      <c r="C42" s="196"/>
      <c r="D42" s="196"/>
      <c r="E42" s="196"/>
      <c r="F42" s="196"/>
      <c r="G42" s="196"/>
    </row>
  </sheetData>
  <mergeCells count="12">
    <mergeCell ref="B37:G39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A1" sqref="A1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47</v>
      </c>
      <c r="B1" s="219"/>
      <c r="C1" s="97" t="str">
        <f>CONCATENATE(cislostavby," ",nazevstavby)</f>
        <v xml:space="preserve"> </v>
      </c>
      <c r="D1" s="98"/>
      <c r="E1" s="99"/>
      <c r="F1" s="98"/>
      <c r="G1" s="100" t="s">
        <v>48</v>
      </c>
      <c r="H1" s="101" t="s">
        <v>163</v>
      </c>
      <c r="I1" s="102"/>
    </row>
    <row r="2" spans="1:9" ht="13.5" thickBot="1">
      <c r="A2" s="220" t="s">
        <v>49</v>
      </c>
      <c r="B2" s="221"/>
      <c r="C2" s="103" t="s">
        <v>164</v>
      </c>
      <c r="D2" s="104"/>
      <c r="E2" s="105"/>
      <c r="F2" s="104"/>
      <c r="G2" s="222"/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28</v>
      </c>
    </row>
    <row r="7" spans="1:9" s="35" customFormat="1" ht="12.75">
      <c r="A7" s="191" t="s">
        <v>76</v>
      </c>
      <c r="B7" s="115" t="str">
        <f>'Písečná 5062 Nákladní 1'!C7</f>
        <v>Upravy povrchů vnitřní</v>
      </c>
      <c r="C7" s="66"/>
      <c r="D7" s="116"/>
      <c r="E7" s="192">
        <f>'Písečná 5062 Nákladní 1'!G13+'Písečná 5062 Nákladní 2'!G13+'Písečná 5062 Osobní 1 '!G13+'Písečná 5062 Osobní 2'!G13</f>
        <v>0</v>
      </c>
      <c r="F7" s="193">
        <v>0</v>
      </c>
      <c r="G7" s="193">
        <v>0</v>
      </c>
      <c r="H7" s="193">
        <v>0</v>
      </c>
      <c r="I7" s="194">
        <v>0</v>
      </c>
    </row>
    <row r="8" spans="1:9" s="35" customFormat="1" ht="12.75">
      <c r="A8" s="191" t="str">
        <f>'Písečná 5062 Nákladní 1'!B14</f>
        <v>63</v>
      </c>
      <c r="B8" s="115" t="str">
        <f>'Písečná 5062 Nákladní 1'!C14</f>
        <v>Podlahy a podlahové konstrukce</v>
      </c>
      <c r="C8" s="66"/>
      <c r="D8" s="116"/>
      <c r="E8" s="192">
        <f>'Písečná 5062 Nákladní 1'!G17+'Písečná 5062 Nákladní 2'!G17+'Písečná 5062 Osobní 1 '!G17+'Písečná 5062 Osobní 2'!G17</f>
        <v>0</v>
      </c>
      <c r="F8" s="193">
        <v>0</v>
      </c>
      <c r="G8" s="193">
        <v>0</v>
      </c>
      <c r="H8" s="193">
        <v>0</v>
      </c>
      <c r="I8" s="194">
        <v>0</v>
      </c>
    </row>
    <row r="9" spans="1:9" s="35" customFormat="1" ht="12.75">
      <c r="A9" s="191" t="s">
        <v>159</v>
      </c>
      <c r="B9" s="115" t="str">
        <f>'Písečná 5062 Nákladní 1'!C18</f>
        <v>Výplně otvorů</v>
      </c>
      <c r="C9" s="66"/>
      <c r="D9" s="116"/>
      <c r="E9" s="192">
        <f>'Písečná 5062 Nákladní 1'!G21+'Písečná 5062 Nákladní 2'!G21+'Písečná 5062 Osobní 1 '!G21+'Písečná 5062 Osobní 2'!G21</f>
        <v>0</v>
      </c>
      <c r="F9" s="193">
        <v>0</v>
      </c>
      <c r="G9" s="193">
        <v>0</v>
      </c>
      <c r="H9" s="193">
        <v>0</v>
      </c>
      <c r="I9" s="194">
        <v>0</v>
      </c>
    </row>
    <row r="10" spans="1:9" s="35" customFormat="1" ht="12.75">
      <c r="A10" s="191" t="str">
        <f>'Písečná 5062 Nákladní 1'!B22</f>
        <v>96</v>
      </c>
      <c r="B10" s="115" t="str">
        <f>'Písečná 5062 Nákladní 1'!C22</f>
        <v>Bourání konstrukcí</v>
      </c>
      <c r="C10" s="66"/>
      <c r="D10" s="116"/>
      <c r="E10" s="192">
        <f>'Písečná 5062 Nákladní 1'!G30+'Písečná 5062 Nákladní 2'!G30+'Písečná 5062 Osobní 1 '!G30+'Písečná 5062 Osobní 2'!G30</f>
        <v>0</v>
      </c>
      <c r="F10" s="193">
        <v>0</v>
      </c>
      <c r="G10" s="193">
        <v>0</v>
      </c>
      <c r="H10" s="193">
        <v>0</v>
      </c>
      <c r="I10" s="194">
        <v>0</v>
      </c>
    </row>
    <row r="11" spans="1:9" s="35" customFormat="1" ht="12.75">
      <c r="A11" s="191" t="str">
        <f>'Písečná 5062 Nákladní 1'!B31</f>
        <v>97</v>
      </c>
      <c r="B11" s="115" t="str">
        <f>'Písečná 5062 Nákladní 1'!C31</f>
        <v>Prorážení otvorů</v>
      </c>
      <c r="C11" s="66"/>
      <c r="D11" s="116"/>
      <c r="E11" s="192">
        <f>'Písečná 5062 Nákladní 2'!G34+'Písečná 5062 Osobní 1 '!G34+'Písečná 5062 Osobní 2'!G34</f>
        <v>0</v>
      </c>
      <c r="F11" s="193">
        <v>0</v>
      </c>
      <c r="G11" s="193">
        <v>0</v>
      </c>
      <c r="H11" s="193">
        <v>0</v>
      </c>
      <c r="I11" s="194">
        <v>0</v>
      </c>
    </row>
    <row r="12" spans="1:9" s="35" customFormat="1" ht="12.75">
      <c r="A12" s="191" t="str">
        <f>'Písečná 5062 Nákladní 1'!B35</f>
        <v>99</v>
      </c>
      <c r="B12" s="115" t="str">
        <f>'Písečná 5062 Nákladní 1'!C35</f>
        <v>Staveništní přesun hmot</v>
      </c>
      <c r="C12" s="66"/>
      <c r="D12" s="116"/>
      <c r="E12" s="192">
        <f>'Písečná 5062 Nákladní 2'!G37+'Písečná 5062 Osobní 1 '!G37+'Písečná 5062 Osobní 2'!G37</f>
        <v>0</v>
      </c>
      <c r="F12" s="193">
        <v>0</v>
      </c>
      <c r="G12" s="193">
        <v>0</v>
      </c>
      <c r="H12" s="193">
        <v>0</v>
      </c>
      <c r="I12" s="194">
        <v>0</v>
      </c>
    </row>
    <row r="13" spans="1:9" s="35" customFormat="1" ht="12.75">
      <c r="A13" s="191" t="str">
        <f>'Písečná 5062 Nákladní 1'!B38</f>
        <v>783</v>
      </c>
      <c r="B13" s="115" t="str">
        <f>'Písečná 5062 Nákladní 1'!C38</f>
        <v>Nátěry</v>
      </c>
      <c r="C13" s="66"/>
      <c r="D13" s="116"/>
      <c r="E13" s="192">
        <f>'Písečná 5062 Nákladní 1'!AO42</f>
        <v>0</v>
      </c>
      <c r="F13" s="193">
        <f>'Písečná 5062 Nákladní 2'!G42+'Písečná 5062 Osobní 1 '!G42+'Písečná 5062 Osobní 2'!G42</f>
        <v>0</v>
      </c>
      <c r="G13" s="193">
        <v>0</v>
      </c>
      <c r="H13" s="193">
        <v>0</v>
      </c>
      <c r="I13" s="194">
        <v>0</v>
      </c>
    </row>
    <row r="14" spans="1:9" s="35" customFormat="1" ht="12.75">
      <c r="A14" s="191" t="str">
        <f>'Písečná 5062 Nákladní 1'!B43</f>
        <v>784</v>
      </c>
      <c r="B14" s="115" t="str">
        <f>'Písečná 5062 Nákladní 1'!C43</f>
        <v>Malby</v>
      </c>
      <c r="C14" s="66"/>
      <c r="D14" s="116"/>
      <c r="E14" s="192">
        <f>'Písečná 5062 Nákladní 1'!AO49</f>
        <v>0</v>
      </c>
      <c r="F14" s="193">
        <f>'Písečná 5062 Nákladní 2'!G49+'Písečná 5062 Osobní 1 '!G49+'Písečná 5062 Osobní 2'!G49</f>
        <v>0</v>
      </c>
      <c r="G14" s="193">
        <v>0</v>
      </c>
      <c r="H14" s="193">
        <v>0</v>
      </c>
      <c r="I14" s="194">
        <v>0</v>
      </c>
    </row>
    <row r="15" spans="1:9" s="35" customFormat="1" ht="12.75">
      <c r="A15" s="191" t="str">
        <f>'Písečná 5062 Nákladní 1'!B50</f>
        <v>M33</v>
      </c>
      <c r="B15" s="115" t="str">
        <f>'Písečná 5062 Nákladní 1'!C50</f>
        <v>Montáže dopravních zařízení a vah-výtahy</v>
      </c>
      <c r="C15" s="66"/>
      <c r="D15" s="116"/>
      <c r="E15" s="192">
        <f>'Písečná 5062 Nákladní 1'!AO56</f>
        <v>0</v>
      </c>
      <c r="F15" s="193">
        <v>0</v>
      </c>
      <c r="G15" s="193">
        <v>0</v>
      </c>
      <c r="H15" s="193">
        <f>'Písečná 5062 Nákladní 1'!G56+'Písečná 5062 Nákladní 2'!G56+'Písečná 5062 Osobní 1 '!G56+'Písečná 5062 Osobní 2'!G56</f>
        <v>0</v>
      </c>
      <c r="I15" s="194">
        <v>0</v>
      </c>
    </row>
    <row r="16" spans="1:9" s="35" customFormat="1" ht="13.5" thickBot="1">
      <c r="A16" s="191" t="str">
        <f>'Písečná 5062 Nákladní 1'!B57</f>
        <v>D96</v>
      </c>
      <c r="B16" s="115" t="str">
        <f>'Písečná 5062 Nákladní 1'!C57</f>
        <v>Přesuny suti a vybouraných hmot</v>
      </c>
      <c r="C16" s="66"/>
      <c r="D16" s="116"/>
      <c r="E16" s="192">
        <f>'Písečná 5062 Nákladní 1'!G63+'Písečná 5062 Nákladní 2'!G63+'Písečná 5062 Osobní 1 '!G63+'Písečná 5062 Osobní 2'!G63</f>
        <v>0</v>
      </c>
      <c r="F16" s="193">
        <v>0</v>
      </c>
      <c r="G16" s="193">
        <v>0</v>
      </c>
      <c r="H16" s="193">
        <v>0</v>
      </c>
      <c r="I16" s="194">
        <v>0</v>
      </c>
    </row>
    <row r="17" spans="1:9" s="123" customFormat="1" ht="13.5" thickBot="1">
      <c r="A17" s="117"/>
      <c r="B17" s="118" t="s">
        <v>56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57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58</v>
      </c>
      <c r="B21" s="72"/>
      <c r="C21" s="72"/>
      <c r="D21" s="125"/>
      <c r="E21" s="126" t="s">
        <v>59</v>
      </c>
      <c r="F21" s="127" t="s">
        <v>60</v>
      </c>
      <c r="G21" s="128" t="s">
        <v>61</v>
      </c>
      <c r="H21" s="129"/>
      <c r="I21" s="130" t="s">
        <v>59</v>
      </c>
    </row>
    <row r="22" spans="1:53" ht="12.75">
      <c r="A22" s="64" t="s">
        <v>114</v>
      </c>
      <c r="B22" s="55"/>
      <c r="C22" s="55"/>
      <c r="D22" s="131"/>
      <c r="E22" s="132">
        <v>0</v>
      </c>
      <c r="F22" s="133">
        <v>0</v>
      </c>
      <c r="G22" s="134">
        <f aca="true" t="shared" si="0" ref="G22:G29">CHOOSE(BA22+1,HSV+PSV,HSV+PSV+Mont,HSV+PSV+Dodavka+Mont,HSV,PSV,Mont,Dodavka,Mont+Dodavka,0)</f>
        <v>0</v>
      </c>
      <c r="H22" s="135"/>
      <c r="I22" s="136">
        <f aca="true" t="shared" si="1" ref="I22:I29">E22+F22*G22/100</f>
        <v>0</v>
      </c>
      <c r="BA22">
        <v>2</v>
      </c>
    </row>
    <row r="23" spans="1:53" ht="12.75">
      <c r="A23" s="64" t="s">
        <v>115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116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117</v>
      </c>
      <c r="B25" s="55"/>
      <c r="C25" s="55"/>
      <c r="D25" s="131"/>
      <c r="E25" s="132">
        <v>0</v>
      </c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118</v>
      </c>
      <c r="B26" s="55"/>
      <c r="C26" s="55"/>
      <c r="D26" s="131"/>
      <c r="E26" s="132">
        <v>0</v>
      </c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119</v>
      </c>
      <c r="B27" s="55"/>
      <c r="C27" s="55"/>
      <c r="D27" s="131"/>
      <c r="E27" s="132">
        <v>0</v>
      </c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3" ht="12.75">
      <c r="A28" s="64" t="s">
        <v>120</v>
      </c>
      <c r="B28" s="55"/>
      <c r="C28" s="55"/>
      <c r="D28" s="131"/>
      <c r="E28" s="132">
        <v>0</v>
      </c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3" ht="12.75">
      <c r="A29" s="64" t="s">
        <v>121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9" ht="13.5" thickBot="1">
      <c r="A30" s="137"/>
      <c r="B30" s="138" t="s">
        <v>62</v>
      </c>
      <c r="C30" s="139"/>
      <c r="D30" s="140"/>
      <c r="E30" s="141"/>
      <c r="F30" s="142"/>
      <c r="G30" s="142"/>
      <c r="H30" s="225">
        <f>SUM(I22:I29)</f>
        <v>0</v>
      </c>
      <c r="I30" s="226"/>
    </row>
    <row r="32" spans="2:9" ht="12.75">
      <c r="B32" s="123"/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6"/>
  <sheetViews>
    <sheetView showGridLines="0" showZeros="0" workbookViewId="0" topLeftCell="A29">
      <selection activeCell="L50" sqref="L50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5" customWidth="1"/>
    <col min="6" max="6" width="9.875" style="146" customWidth="1"/>
    <col min="7" max="7" width="13.875" style="146" customWidth="1"/>
    <col min="8" max="8" width="12.25390625" style="146" customWidth="1"/>
    <col min="9" max="16384" width="9.125" style="146" customWidth="1"/>
  </cols>
  <sheetData>
    <row r="1" spans="1:7" ht="15.75">
      <c r="A1" s="229" t="s">
        <v>63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4.25" thickBot="1" thickTop="1">
      <c r="A3" s="218" t="s">
        <v>47</v>
      </c>
      <c r="B3" s="219"/>
      <c r="C3" s="97" t="s">
        <v>164</v>
      </c>
      <c r="D3" s="151"/>
      <c r="E3" s="152" t="s">
        <v>64</v>
      </c>
      <c r="F3" s="153" t="str">
        <f>Rekapitulace!H1</f>
        <v>E.2</v>
      </c>
      <c r="G3" s="151"/>
    </row>
    <row r="4" spans="1:7" ht="14.25" thickBot="1" thickTop="1">
      <c r="A4" s="230" t="s">
        <v>49</v>
      </c>
      <c r="B4" s="221"/>
      <c r="C4" s="97" t="s">
        <v>174</v>
      </c>
      <c r="D4" s="154"/>
      <c r="E4" s="231"/>
      <c r="F4" s="232"/>
      <c r="G4" s="232"/>
    </row>
    <row r="5" spans="1:7" ht="13.5" thickTop="1">
      <c r="A5" s="155"/>
      <c r="B5" s="147"/>
      <c r="C5" s="147"/>
      <c r="D5" s="147"/>
      <c r="E5" s="156"/>
      <c r="F5" s="147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200" t="s">
        <v>70</v>
      </c>
      <c r="G6" s="201" t="s">
        <v>71</v>
      </c>
    </row>
    <row r="7" spans="1:45" ht="12.75">
      <c r="A7" s="161" t="s">
        <v>72</v>
      </c>
      <c r="B7" s="162" t="s">
        <v>76</v>
      </c>
      <c r="C7" s="163" t="s">
        <v>77</v>
      </c>
      <c r="D7" s="164"/>
      <c r="E7" s="165"/>
      <c r="F7" s="165"/>
      <c r="G7" s="202"/>
      <c r="H7" s="166"/>
      <c r="AO7" s="182"/>
      <c r="AP7" s="182"/>
      <c r="AQ7" s="182"/>
      <c r="AR7" s="182"/>
      <c r="AS7" s="182"/>
    </row>
    <row r="8" spans="1:45" ht="12.75">
      <c r="A8" s="167">
        <v>1</v>
      </c>
      <c r="B8" s="168" t="s">
        <v>78</v>
      </c>
      <c r="C8" s="169" t="s">
        <v>79</v>
      </c>
      <c r="D8" s="170" t="s">
        <v>74</v>
      </c>
      <c r="E8" s="171">
        <v>9</v>
      </c>
      <c r="F8" s="206">
        <v>0</v>
      </c>
      <c r="G8" s="203">
        <f>E8*F8</f>
        <v>0</v>
      </c>
      <c r="H8" s="166"/>
      <c r="AO8" s="182"/>
      <c r="AP8" s="182"/>
      <c r="AQ8" s="182"/>
      <c r="AR8" s="182"/>
      <c r="AS8" s="182"/>
    </row>
    <row r="9" spans="1:45" ht="12.75">
      <c r="A9" s="173"/>
      <c r="B9" s="174"/>
      <c r="C9" s="227" t="s">
        <v>80</v>
      </c>
      <c r="D9" s="228"/>
      <c r="E9" s="175">
        <v>0</v>
      </c>
      <c r="F9" s="176"/>
      <c r="G9" s="204"/>
      <c r="H9" s="166"/>
      <c r="AO9" s="182"/>
      <c r="AP9" s="182"/>
      <c r="AQ9" s="182"/>
      <c r="AR9" s="182"/>
      <c r="AS9" s="182"/>
    </row>
    <row r="10" spans="1:45" ht="12.75">
      <c r="A10" s="173"/>
      <c r="B10" s="174"/>
      <c r="C10" s="227" t="s">
        <v>130</v>
      </c>
      <c r="D10" s="228"/>
      <c r="E10" s="175">
        <v>9</v>
      </c>
      <c r="F10" s="176"/>
      <c r="G10" s="204"/>
      <c r="H10" s="197">
        <v>2964</v>
      </c>
      <c r="AO10" s="182"/>
      <c r="AP10" s="182"/>
      <c r="AQ10" s="182"/>
      <c r="AR10" s="182"/>
      <c r="AS10" s="182"/>
    </row>
    <row r="11" spans="1:45" ht="12.75">
      <c r="A11" s="167">
        <v>2</v>
      </c>
      <c r="B11" s="168" t="s">
        <v>155</v>
      </c>
      <c r="C11" s="169" t="s">
        <v>157</v>
      </c>
      <c r="D11" s="170" t="s">
        <v>156</v>
      </c>
      <c r="E11" s="171">
        <f>E12</f>
        <v>63.6</v>
      </c>
      <c r="F11" s="206">
        <v>0</v>
      </c>
      <c r="G11" s="203">
        <f>E11*F11</f>
        <v>0</v>
      </c>
      <c r="H11" s="166"/>
      <c r="AO11" s="182"/>
      <c r="AP11" s="182"/>
      <c r="AQ11" s="182"/>
      <c r="AR11" s="182"/>
      <c r="AS11" s="182"/>
    </row>
    <row r="12" spans="1:45" ht="12.75">
      <c r="A12" s="173"/>
      <c r="B12" s="174"/>
      <c r="C12" s="227" t="s">
        <v>158</v>
      </c>
      <c r="D12" s="228"/>
      <c r="E12" s="175">
        <v>63.6</v>
      </c>
      <c r="F12" s="176"/>
      <c r="G12" s="204"/>
      <c r="H12" s="166"/>
      <c r="AO12" s="182"/>
      <c r="AP12" s="182"/>
      <c r="AQ12" s="182"/>
      <c r="AR12" s="182"/>
      <c r="AS12" s="182"/>
    </row>
    <row r="13" spans="1:45" ht="12.75">
      <c r="A13" s="177"/>
      <c r="B13" s="178" t="s">
        <v>73</v>
      </c>
      <c r="C13" s="179" t="str">
        <f>CONCATENATE(B7," ",C7)</f>
        <v>61 Upravy povrchů vnitřní</v>
      </c>
      <c r="D13" s="180"/>
      <c r="E13" s="181"/>
      <c r="F13" s="181"/>
      <c r="G13" s="205">
        <f>SUM(G7:G12)</f>
        <v>0</v>
      </c>
      <c r="H13" s="166"/>
      <c r="AO13" s="182"/>
      <c r="AP13" s="182"/>
      <c r="AQ13" s="182"/>
      <c r="AR13" s="182"/>
      <c r="AS13" s="182"/>
    </row>
    <row r="14" spans="1:8" ht="12.75">
      <c r="A14" s="161" t="s">
        <v>72</v>
      </c>
      <c r="B14" s="162" t="s">
        <v>131</v>
      </c>
      <c r="C14" s="163" t="s">
        <v>132</v>
      </c>
      <c r="D14" s="164"/>
      <c r="E14" s="165"/>
      <c r="F14" s="165"/>
      <c r="G14" s="202"/>
      <c r="H14" s="166">
        <v>1</v>
      </c>
    </row>
    <row r="15" spans="1:92" ht="12.75">
      <c r="A15" s="167">
        <v>3</v>
      </c>
      <c r="B15" s="168" t="s">
        <v>133</v>
      </c>
      <c r="C15" s="169" t="s">
        <v>134</v>
      </c>
      <c r="D15" s="170" t="s">
        <v>81</v>
      </c>
      <c r="E15" s="171">
        <f>E16</f>
        <v>4.28</v>
      </c>
      <c r="F15" s="206">
        <v>0</v>
      </c>
      <c r="G15" s="203">
        <f>E15*F15</f>
        <v>0</v>
      </c>
      <c r="H15" s="166">
        <v>2</v>
      </c>
      <c r="AN15" s="146">
        <v>1</v>
      </c>
      <c r="AO15" s="146">
        <f>IF(AN15=1,G15,0)</f>
        <v>0</v>
      </c>
      <c r="AP15" s="146">
        <f>IF(AN15=2,G15,0)</f>
        <v>0</v>
      </c>
      <c r="AQ15" s="146">
        <f>IF(AN15=3,G15,0)</f>
        <v>0</v>
      </c>
      <c r="AR15" s="146">
        <f>IF(AN15=4,G15,0)</f>
        <v>0</v>
      </c>
      <c r="AS15" s="146">
        <f>IF(AN15=5,G15,0)</f>
        <v>0</v>
      </c>
      <c r="BO15" s="172">
        <v>1</v>
      </c>
      <c r="BP15" s="172">
        <v>1</v>
      </c>
      <c r="CN15" s="146">
        <v>0.0001</v>
      </c>
    </row>
    <row r="16" spans="1:8" ht="12.75">
      <c r="A16" s="173"/>
      <c r="B16" s="174"/>
      <c r="C16" s="227" t="s">
        <v>146</v>
      </c>
      <c r="D16" s="228"/>
      <c r="E16" s="175">
        <v>4.28</v>
      </c>
      <c r="F16" s="176"/>
      <c r="G16" s="204"/>
      <c r="H16" s="166"/>
    </row>
    <row r="17" spans="1:45" ht="12.75">
      <c r="A17" s="177"/>
      <c r="B17" s="178" t="s">
        <v>73</v>
      </c>
      <c r="C17" s="179" t="str">
        <f>CONCATENATE(B14," ",C14)</f>
        <v>63 Podlahy a podlahové konstrukce</v>
      </c>
      <c r="D17" s="180"/>
      <c r="E17" s="181"/>
      <c r="F17" s="181"/>
      <c r="G17" s="205">
        <f>SUM(G14:G16)</f>
        <v>0</v>
      </c>
      <c r="H17" s="166">
        <v>4</v>
      </c>
      <c r="AO17" s="182">
        <f>SUM(AO14:AO16)</f>
        <v>0</v>
      </c>
      <c r="AP17" s="182">
        <f>SUM(AP14:AP16)</f>
        <v>0</v>
      </c>
      <c r="AQ17" s="182">
        <f>SUM(AQ14:AQ16)</f>
        <v>0</v>
      </c>
      <c r="AR17" s="182">
        <f>SUM(AR14:AR16)</f>
        <v>0</v>
      </c>
      <c r="AS17" s="182">
        <f>SUM(AS14:AS16)</f>
        <v>0</v>
      </c>
    </row>
    <row r="18" spans="1:45" ht="12.75">
      <c r="A18" s="161" t="s">
        <v>72</v>
      </c>
      <c r="B18" s="162" t="s">
        <v>159</v>
      </c>
      <c r="C18" s="163" t="s">
        <v>160</v>
      </c>
      <c r="D18" s="164"/>
      <c r="E18" s="165"/>
      <c r="F18" s="165"/>
      <c r="G18" s="202"/>
      <c r="H18" s="166">
        <v>64</v>
      </c>
      <c r="AO18" s="182"/>
      <c r="AP18" s="182"/>
      <c r="AQ18" s="182"/>
      <c r="AR18" s="182"/>
      <c r="AS18" s="182"/>
    </row>
    <row r="19" spans="1:45" ht="12.75">
      <c r="A19" s="167">
        <v>4</v>
      </c>
      <c r="B19" s="168" t="s">
        <v>161</v>
      </c>
      <c r="C19" s="169" t="s">
        <v>162</v>
      </c>
      <c r="D19" s="170" t="s">
        <v>142</v>
      </c>
      <c r="E19" s="171">
        <f>E20</f>
        <v>63.6</v>
      </c>
      <c r="F19" s="206">
        <v>0</v>
      </c>
      <c r="G19" s="203">
        <f>E19*F19</f>
        <v>0</v>
      </c>
      <c r="H19" s="166" t="s">
        <v>161</v>
      </c>
      <c r="K19" s="198"/>
      <c r="AO19" s="182"/>
      <c r="AP19" s="182"/>
      <c r="AQ19" s="182"/>
      <c r="AR19" s="182"/>
      <c r="AS19" s="182"/>
    </row>
    <row r="20" spans="1:45" ht="12.75">
      <c r="A20" s="173"/>
      <c r="B20" s="174"/>
      <c r="C20" s="227" t="s">
        <v>158</v>
      </c>
      <c r="D20" s="228"/>
      <c r="E20" s="175">
        <v>63.6</v>
      </c>
      <c r="F20" s="176"/>
      <c r="G20" s="204"/>
      <c r="H20" s="166"/>
      <c r="AO20" s="182"/>
      <c r="AP20" s="182"/>
      <c r="AQ20" s="182"/>
      <c r="AR20" s="182"/>
      <c r="AS20" s="182"/>
    </row>
    <row r="21" spans="1:45" ht="12.75">
      <c r="A21" s="177"/>
      <c r="B21" s="178" t="s">
        <v>73</v>
      </c>
      <c r="C21" s="179" t="str">
        <f>CONCATENATE(B18," ",C18)</f>
        <v>64 Výplně otvorů</v>
      </c>
      <c r="D21" s="180"/>
      <c r="E21" s="181"/>
      <c r="F21" s="181"/>
      <c r="G21" s="205">
        <f>SUM(G18:G20)</f>
        <v>0</v>
      </c>
      <c r="H21" s="166" t="s">
        <v>73</v>
      </c>
      <c r="K21" s="198"/>
      <c r="AO21" s="182"/>
      <c r="AP21" s="182"/>
      <c r="AQ21" s="182"/>
      <c r="AR21" s="182"/>
      <c r="AS21" s="182"/>
    </row>
    <row r="22" spans="1:8" ht="12.75">
      <c r="A22" s="161" t="s">
        <v>72</v>
      </c>
      <c r="B22" s="162" t="s">
        <v>82</v>
      </c>
      <c r="C22" s="163" t="s">
        <v>83</v>
      </c>
      <c r="D22" s="164"/>
      <c r="E22" s="165"/>
      <c r="F22" s="165"/>
      <c r="G22" s="202"/>
      <c r="H22" s="166">
        <v>1</v>
      </c>
    </row>
    <row r="23" spans="1:92" ht="12.75">
      <c r="A23" s="167">
        <v>5</v>
      </c>
      <c r="B23" s="168" t="s">
        <v>138</v>
      </c>
      <c r="C23" s="169" t="s">
        <v>136</v>
      </c>
      <c r="D23" s="170" t="s">
        <v>137</v>
      </c>
      <c r="E23" s="171">
        <f>E24</f>
        <v>0.63</v>
      </c>
      <c r="F23" s="206">
        <v>0</v>
      </c>
      <c r="G23" s="203">
        <f>E23*F23</f>
        <v>0</v>
      </c>
      <c r="H23" s="166">
        <v>2</v>
      </c>
      <c r="AN23" s="146">
        <v>1</v>
      </c>
      <c r="AO23" s="146">
        <f>IF(AN23=1,G23,0)</f>
        <v>0</v>
      </c>
      <c r="AP23" s="146">
        <f>IF(AN23=2,G23,0)</f>
        <v>0</v>
      </c>
      <c r="AQ23" s="146">
        <f>IF(AN23=3,G23,0)</f>
        <v>0</v>
      </c>
      <c r="AR23" s="146">
        <f>IF(AN23=4,G23,0)</f>
        <v>0</v>
      </c>
      <c r="AS23" s="146">
        <f>IF(AN23=5,G23,0)</f>
        <v>0</v>
      </c>
      <c r="BO23" s="172">
        <v>1</v>
      </c>
      <c r="BP23" s="172">
        <v>1</v>
      </c>
      <c r="CN23" s="146">
        <v>0</v>
      </c>
    </row>
    <row r="24" spans="1:68" ht="12.75">
      <c r="A24" s="173"/>
      <c r="B24" s="174"/>
      <c r="C24" s="227" t="s">
        <v>141</v>
      </c>
      <c r="D24" s="228"/>
      <c r="E24" s="175">
        <v>0.63</v>
      </c>
      <c r="F24" s="176"/>
      <c r="G24" s="204"/>
      <c r="H24" s="166"/>
      <c r="BO24" s="172"/>
      <c r="BP24" s="172"/>
    </row>
    <row r="25" spans="1:68" ht="12.75">
      <c r="A25" s="167">
        <v>6</v>
      </c>
      <c r="B25" s="168" t="s">
        <v>139</v>
      </c>
      <c r="C25" s="169" t="s">
        <v>140</v>
      </c>
      <c r="D25" s="170" t="s">
        <v>137</v>
      </c>
      <c r="E25" s="171">
        <f>E26</f>
        <v>0.09</v>
      </c>
      <c r="F25" s="206">
        <v>0</v>
      </c>
      <c r="G25" s="203">
        <f>E25*F25</f>
        <v>0</v>
      </c>
      <c r="H25" s="166"/>
      <c r="BO25" s="172"/>
      <c r="BP25" s="172"/>
    </row>
    <row r="26" spans="1:68" ht="12.75">
      <c r="A26" s="173"/>
      <c r="B26" s="174"/>
      <c r="C26" s="227" t="s">
        <v>147</v>
      </c>
      <c r="D26" s="228"/>
      <c r="E26" s="175">
        <v>0.09</v>
      </c>
      <c r="F26" s="176"/>
      <c r="G26" s="204"/>
      <c r="H26" s="166"/>
      <c r="BO26" s="172"/>
      <c r="BP26" s="172"/>
    </row>
    <row r="27" spans="1:68" ht="12.75">
      <c r="A27" s="167">
        <v>7</v>
      </c>
      <c r="B27" s="168" t="s">
        <v>84</v>
      </c>
      <c r="C27" s="169" t="s">
        <v>123</v>
      </c>
      <c r="D27" s="170" t="s">
        <v>74</v>
      </c>
      <c r="E27" s="171">
        <v>9</v>
      </c>
      <c r="F27" s="206">
        <v>0</v>
      </c>
      <c r="G27" s="203">
        <f>E27*F27</f>
        <v>0</v>
      </c>
      <c r="H27" s="166"/>
      <c r="BO27" s="172"/>
      <c r="BP27" s="172"/>
    </row>
    <row r="28" spans="1:92" ht="12.75">
      <c r="A28" s="167">
        <v>8</v>
      </c>
      <c r="B28" s="168" t="s">
        <v>85</v>
      </c>
      <c r="C28" s="169" t="s">
        <v>135</v>
      </c>
      <c r="D28" s="170" t="s">
        <v>81</v>
      </c>
      <c r="E28" s="171">
        <f>E29</f>
        <v>27.72</v>
      </c>
      <c r="F28" s="206">
        <v>0</v>
      </c>
      <c r="G28" s="203">
        <f>E28*F28</f>
        <v>0</v>
      </c>
      <c r="H28" s="166">
        <v>2</v>
      </c>
      <c r="AN28" s="146">
        <v>1</v>
      </c>
      <c r="AO28" s="146">
        <f>IF(AN28=1,G28,0)</f>
        <v>0</v>
      </c>
      <c r="AP28" s="146">
        <f>IF(AN28=2,G28,0)</f>
        <v>0</v>
      </c>
      <c r="AQ28" s="146">
        <f>IF(AN28=3,G28,0)</f>
        <v>0</v>
      </c>
      <c r="AR28" s="146">
        <f>IF(AN28=4,G28,0)</f>
        <v>0</v>
      </c>
      <c r="AS28" s="146">
        <f>IF(AN28=5,G28,0)</f>
        <v>0</v>
      </c>
      <c r="BO28" s="172">
        <v>1</v>
      </c>
      <c r="BP28" s="172">
        <v>1</v>
      </c>
      <c r="CN28" s="146">
        <v>0.001</v>
      </c>
    </row>
    <row r="29" spans="1:8" ht="12.75">
      <c r="A29" s="173"/>
      <c r="B29" s="174"/>
      <c r="C29" s="227" t="s">
        <v>148</v>
      </c>
      <c r="D29" s="228"/>
      <c r="E29" s="175">
        <v>27.72</v>
      </c>
      <c r="F29" s="176"/>
      <c r="G29" s="204"/>
      <c r="H29" s="166"/>
    </row>
    <row r="30" spans="1:45" ht="12.75">
      <c r="A30" s="177"/>
      <c r="B30" s="178" t="s">
        <v>73</v>
      </c>
      <c r="C30" s="179" t="str">
        <f>CONCATENATE(B22," ",C22)</f>
        <v>96 Bourání konstrukcí</v>
      </c>
      <c r="D30" s="180"/>
      <c r="E30" s="181"/>
      <c r="F30" s="181"/>
      <c r="G30" s="205">
        <f>SUM(G22:G29)</f>
        <v>0</v>
      </c>
      <c r="H30" s="166">
        <v>4</v>
      </c>
      <c r="AO30" s="182">
        <f>SUM(AO22:AO29)</f>
        <v>0</v>
      </c>
      <c r="AP30" s="182">
        <f>SUM(AP22:AP29)</f>
        <v>0</v>
      </c>
      <c r="AQ30" s="182">
        <f>SUM(AQ22:AQ29)</f>
        <v>0</v>
      </c>
      <c r="AR30" s="182">
        <f>SUM(AR22:AR29)</f>
        <v>0</v>
      </c>
      <c r="AS30" s="182">
        <f>SUM(AS22:AS29)</f>
        <v>0</v>
      </c>
    </row>
    <row r="31" spans="1:8" ht="12.75">
      <c r="A31" s="161" t="s">
        <v>72</v>
      </c>
      <c r="B31" s="162" t="s">
        <v>86</v>
      </c>
      <c r="C31" s="163" t="s">
        <v>87</v>
      </c>
      <c r="D31" s="164"/>
      <c r="E31" s="165"/>
      <c r="F31" s="165"/>
      <c r="G31" s="202"/>
      <c r="H31" s="166">
        <v>1</v>
      </c>
    </row>
    <row r="32" spans="1:92" ht="12.75">
      <c r="A32" s="167">
        <v>9</v>
      </c>
      <c r="B32" s="168" t="s">
        <v>143</v>
      </c>
      <c r="C32" s="169" t="s">
        <v>144</v>
      </c>
      <c r="D32" s="170" t="s">
        <v>142</v>
      </c>
      <c r="E32" s="171">
        <f>E33</f>
        <v>13.2</v>
      </c>
      <c r="F32" s="206">
        <v>0</v>
      </c>
      <c r="G32" s="203">
        <f>E32*F32</f>
        <v>0</v>
      </c>
      <c r="H32" s="166">
        <v>2</v>
      </c>
      <c r="AN32" s="146">
        <v>1</v>
      </c>
      <c r="AO32" s="146">
        <f>IF(AN32=1,G32,0)</f>
        <v>0</v>
      </c>
      <c r="AP32" s="146">
        <f>IF(AN32=2,G32,0)</f>
        <v>0</v>
      </c>
      <c r="AQ32" s="146">
        <f>IF(AN32=3,G32,0)</f>
        <v>0</v>
      </c>
      <c r="AR32" s="146">
        <f>IF(AN32=4,G32,0)</f>
        <v>0</v>
      </c>
      <c r="AS32" s="146">
        <f>IF(AN32=5,G32,0)</f>
        <v>0</v>
      </c>
      <c r="BO32" s="172">
        <v>1</v>
      </c>
      <c r="BP32" s="172">
        <v>1</v>
      </c>
      <c r="CN32" s="146">
        <v>0</v>
      </c>
    </row>
    <row r="33" spans="1:68" ht="12.75">
      <c r="A33" s="173"/>
      <c r="B33" s="174"/>
      <c r="C33" s="227" t="s">
        <v>149</v>
      </c>
      <c r="D33" s="228"/>
      <c r="E33" s="175">
        <v>13.2</v>
      </c>
      <c r="F33" s="176"/>
      <c r="G33" s="204"/>
      <c r="H33" s="166"/>
      <c r="BO33" s="172"/>
      <c r="BP33" s="172"/>
    </row>
    <row r="34" spans="1:45" ht="12.75">
      <c r="A34" s="177"/>
      <c r="B34" s="178" t="s">
        <v>73</v>
      </c>
      <c r="C34" s="179" t="str">
        <f>CONCATENATE(B31," ",C31)</f>
        <v>97 Prorážení otvorů</v>
      </c>
      <c r="D34" s="180"/>
      <c r="E34" s="181"/>
      <c r="F34" s="181"/>
      <c r="G34" s="205">
        <f>SUM(G31:G32)</f>
        <v>0</v>
      </c>
      <c r="H34" s="166">
        <v>4</v>
      </c>
      <c r="AO34" s="182">
        <f>SUM(AO31:AO32)</f>
        <v>0</v>
      </c>
      <c r="AP34" s="182">
        <f>SUM(AP31:AP32)</f>
        <v>0</v>
      </c>
      <c r="AQ34" s="182">
        <f>SUM(AQ31:AQ32)</f>
        <v>0</v>
      </c>
      <c r="AR34" s="182">
        <f>SUM(AR31:AR32)</f>
        <v>0</v>
      </c>
      <c r="AS34" s="182">
        <f>SUM(AS31:AS32)</f>
        <v>0</v>
      </c>
    </row>
    <row r="35" spans="1:8" ht="12.75">
      <c r="A35" s="161" t="s">
        <v>72</v>
      </c>
      <c r="B35" s="162" t="s">
        <v>88</v>
      </c>
      <c r="C35" s="163" t="s">
        <v>89</v>
      </c>
      <c r="D35" s="164"/>
      <c r="E35" s="165"/>
      <c r="F35" s="165"/>
      <c r="G35" s="202"/>
      <c r="H35" s="166">
        <v>1</v>
      </c>
    </row>
    <row r="36" spans="1:92" ht="12.75">
      <c r="A36" s="167">
        <v>10</v>
      </c>
      <c r="B36" s="168" t="s">
        <v>90</v>
      </c>
      <c r="C36" s="169" t="s">
        <v>91</v>
      </c>
      <c r="D36" s="170" t="s">
        <v>92</v>
      </c>
      <c r="E36" s="171">
        <v>0.95</v>
      </c>
      <c r="F36" s="206">
        <v>0</v>
      </c>
      <c r="G36" s="203">
        <f>E36*F36</f>
        <v>0</v>
      </c>
      <c r="H36" s="166">
        <v>2</v>
      </c>
      <c r="AN36" s="146">
        <v>1</v>
      </c>
      <c r="AO36" s="146">
        <f>IF(AN36=1,G36,0)</f>
        <v>0</v>
      </c>
      <c r="AP36" s="146">
        <f>IF(AN36=2,G36,0)</f>
        <v>0</v>
      </c>
      <c r="AQ36" s="146">
        <f>IF(AN36=3,G36,0)</f>
        <v>0</v>
      </c>
      <c r="AR36" s="146">
        <f>IF(AN36=4,G36,0)</f>
        <v>0</v>
      </c>
      <c r="AS36" s="146">
        <f>IF(AN36=5,G36,0)</f>
        <v>0</v>
      </c>
      <c r="BO36" s="172">
        <v>7</v>
      </c>
      <c r="BP36" s="172">
        <v>1</v>
      </c>
      <c r="CN36" s="146">
        <v>0</v>
      </c>
    </row>
    <row r="37" spans="1:45" ht="12.75">
      <c r="A37" s="177"/>
      <c r="B37" s="178" t="s">
        <v>73</v>
      </c>
      <c r="C37" s="179" t="str">
        <f>CONCATENATE(B35," ",C35)</f>
        <v>99 Staveništní přesun hmot</v>
      </c>
      <c r="D37" s="180"/>
      <c r="E37" s="181"/>
      <c r="F37" s="181"/>
      <c r="G37" s="205">
        <f>SUM(G35:G36)</f>
        <v>0</v>
      </c>
      <c r="H37" s="166">
        <v>4</v>
      </c>
      <c r="AO37" s="182">
        <f>SUM(AO35:AO36)</f>
        <v>0</v>
      </c>
      <c r="AP37" s="182">
        <f>SUM(AP35:AP36)</f>
        <v>0</v>
      </c>
      <c r="AQ37" s="182">
        <f>SUM(AQ35:AQ36)</f>
        <v>0</v>
      </c>
      <c r="AR37" s="182">
        <f>SUM(AR35:AR36)</f>
        <v>0</v>
      </c>
      <c r="AS37" s="182">
        <f>SUM(AS35:AS36)</f>
        <v>0</v>
      </c>
    </row>
    <row r="38" spans="1:8" ht="12.75">
      <c r="A38" s="161" t="s">
        <v>72</v>
      </c>
      <c r="B38" s="162" t="s">
        <v>93</v>
      </c>
      <c r="C38" s="163" t="s">
        <v>94</v>
      </c>
      <c r="D38" s="164"/>
      <c r="E38" s="165"/>
      <c r="F38" s="165"/>
      <c r="G38" s="202"/>
      <c r="H38" s="166">
        <v>1</v>
      </c>
    </row>
    <row r="39" spans="1:92" ht="12.75">
      <c r="A39" s="167">
        <v>11</v>
      </c>
      <c r="B39" s="168" t="s">
        <v>95</v>
      </c>
      <c r="C39" s="169" t="s">
        <v>96</v>
      </c>
      <c r="D39" s="170" t="s">
        <v>81</v>
      </c>
      <c r="E39" s="171">
        <v>5.12</v>
      </c>
      <c r="F39" s="206">
        <v>0</v>
      </c>
      <c r="G39" s="203">
        <f>E39*F39</f>
        <v>0</v>
      </c>
      <c r="H39" s="166">
        <v>2</v>
      </c>
      <c r="AN39" s="146">
        <v>2</v>
      </c>
      <c r="AO39" s="146">
        <f>IF(AN39=1,G39,0)</f>
        <v>0</v>
      </c>
      <c r="AP39" s="146">
        <f>IF(AN39=2,G39,0)</f>
        <v>0</v>
      </c>
      <c r="AQ39" s="146">
        <f>IF(AN39=3,G39,0)</f>
        <v>0</v>
      </c>
      <c r="AR39" s="146">
        <f>IF(AN39=4,G39,0)</f>
        <v>0</v>
      </c>
      <c r="AS39" s="146">
        <f>IF(AN39=5,G39,0)</f>
        <v>0</v>
      </c>
      <c r="BO39" s="172">
        <v>1</v>
      </c>
      <c r="BP39" s="172">
        <v>7</v>
      </c>
      <c r="CN39" s="146">
        <v>0.00061</v>
      </c>
    </row>
    <row r="40" spans="1:8" ht="12.75">
      <c r="A40" s="173"/>
      <c r="B40" s="174"/>
      <c r="C40" s="227" t="s">
        <v>97</v>
      </c>
      <c r="D40" s="228"/>
      <c r="E40" s="175"/>
      <c r="F40" s="176"/>
      <c r="G40" s="204"/>
      <c r="H40" s="166"/>
    </row>
    <row r="41" spans="1:8" ht="12.75">
      <c r="A41" s="173"/>
      <c r="B41" s="174"/>
      <c r="C41" s="227" t="s">
        <v>150</v>
      </c>
      <c r="D41" s="228"/>
      <c r="E41" s="175">
        <v>5.12</v>
      </c>
      <c r="F41" s="176"/>
      <c r="G41" s="204"/>
      <c r="H41" s="166"/>
    </row>
    <row r="42" spans="1:45" ht="12.75">
      <c r="A42" s="177"/>
      <c r="B42" s="178" t="s">
        <v>73</v>
      </c>
      <c r="C42" s="179" t="str">
        <f>CONCATENATE(B38," ",C38)</f>
        <v>783 Nátěry</v>
      </c>
      <c r="D42" s="180"/>
      <c r="E42" s="181"/>
      <c r="F42" s="181"/>
      <c r="G42" s="205">
        <f>SUM(G38:G41)</f>
        <v>0</v>
      </c>
      <c r="H42" s="166">
        <v>4</v>
      </c>
      <c r="AO42" s="182">
        <f>SUM(AO38:AO41)</f>
        <v>0</v>
      </c>
      <c r="AP42" s="182">
        <f>SUM(AP38:AP41)</f>
        <v>0</v>
      </c>
      <c r="AQ42" s="182">
        <f>SUM(AQ38:AQ41)</f>
        <v>0</v>
      </c>
      <c r="AR42" s="182">
        <f>SUM(AR38:AR41)</f>
        <v>0</v>
      </c>
      <c r="AS42" s="182">
        <f>SUM(AS38:AS41)</f>
        <v>0</v>
      </c>
    </row>
    <row r="43" spans="1:8" ht="12.75">
      <c r="A43" s="161" t="s">
        <v>72</v>
      </c>
      <c r="B43" s="162" t="s">
        <v>98</v>
      </c>
      <c r="C43" s="163" t="s">
        <v>99</v>
      </c>
      <c r="D43" s="164"/>
      <c r="E43" s="165"/>
      <c r="F43" s="165"/>
      <c r="G43" s="202"/>
      <c r="H43" s="166">
        <v>1</v>
      </c>
    </row>
    <row r="44" spans="1:68" ht="12.75">
      <c r="A44" s="167">
        <v>12</v>
      </c>
      <c r="B44" s="168" t="s">
        <v>100</v>
      </c>
      <c r="C44" s="169" t="s">
        <v>126</v>
      </c>
      <c r="D44" s="170" t="s">
        <v>81</v>
      </c>
      <c r="E44" s="171">
        <v>300.54</v>
      </c>
      <c r="F44" s="206">
        <v>0</v>
      </c>
      <c r="G44" s="203">
        <f>E44*F44</f>
        <v>0</v>
      </c>
      <c r="H44" s="166"/>
      <c r="BO44" s="172"/>
      <c r="BP44" s="172"/>
    </row>
    <row r="45" spans="1:68" ht="12.75">
      <c r="A45" s="173"/>
      <c r="B45" s="174"/>
      <c r="C45" s="227" t="s">
        <v>125</v>
      </c>
      <c r="D45" s="228"/>
      <c r="E45" s="175"/>
      <c r="F45" s="176"/>
      <c r="G45" s="204"/>
      <c r="H45" s="166"/>
      <c r="BO45" s="172"/>
      <c r="BP45" s="172"/>
    </row>
    <row r="46" spans="1:68" ht="12.75">
      <c r="A46" s="173"/>
      <c r="B46" s="174"/>
      <c r="C46" s="227" t="s">
        <v>151</v>
      </c>
      <c r="D46" s="228"/>
      <c r="E46" s="175">
        <v>300.54</v>
      </c>
      <c r="F46" s="176"/>
      <c r="G46" s="204"/>
      <c r="H46" s="166"/>
      <c r="BO46" s="172"/>
      <c r="BP46" s="172"/>
    </row>
    <row r="47" spans="1:92" ht="12.75">
      <c r="A47" s="167">
        <v>13</v>
      </c>
      <c r="B47" s="168" t="s">
        <v>145</v>
      </c>
      <c r="C47" s="169" t="s">
        <v>129</v>
      </c>
      <c r="D47" s="170" t="s">
        <v>81</v>
      </c>
      <c r="E47" s="171">
        <f>E46</f>
        <v>300.54</v>
      </c>
      <c r="F47" s="206">
        <v>0</v>
      </c>
      <c r="G47" s="203">
        <f>E47*F47</f>
        <v>0</v>
      </c>
      <c r="H47" s="166">
        <v>2</v>
      </c>
      <c r="AN47" s="146">
        <v>2</v>
      </c>
      <c r="AO47" s="146">
        <f>IF(AN47=1,G47,0)</f>
        <v>0</v>
      </c>
      <c r="AP47" s="146">
        <f>IF(AN47=2,G47,0)</f>
        <v>0</v>
      </c>
      <c r="AQ47" s="146">
        <f>IF(AN47=3,G47,0)</f>
        <v>0</v>
      </c>
      <c r="AR47" s="146">
        <f>IF(AN47=4,G47,0)</f>
        <v>0</v>
      </c>
      <c r="AS47" s="146">
        <f>IF(AN47=5,G47,0)</f>
        <v>0</v>
      </c>
      <c r="BO47" s="172">
        <v>1</v>
      </c>
      <c r="BP47" s="172">
        <v>7</v>
      </c>
      <c r="CN47" s="146">
        <v>0</v>
      </c>
    </row>
    <row r="48" spans="1:68" ht="12.75">
      <c r="A48" s="167">
        <v>14</v>
      </c>
      <c r="B48" s="168" t="s">
        <v>101</v>
      </c>
      <c r="C48" s="169" t="s">
        <v>124</v>
      </c>
      <c r="D48" s="170" t="s">
        <v>81</v>
      </c>
      <c r="E48" s="171">
        <v>300.54</v>
      </c>
      <c r="F48" s="206">
        <v>0</v>
      </c>
      <c r="G48" s="203">
        <f>E48*F48</f>
        <v>0</v>
      </c>
      <c r="H48" s="166"/>
      <c r="BO48" s="172"/>
      <c r="BP48" s="172"/>
    </row>
    <row r="49" spans="1:45" ht="12.75">
      <c r="A49" s="177"/>
      <c r="B49" s="178" t="s">
        <v>73</v>
      </c>
      <c r="C49" s="179" t="str">
        <f>CONCATENATE(B43," ",C43)</f>
        <v>784 Malby</v>
      </c>
      <c r="D49" s="180"/>
      <c r="E49" s="181"/>
      <c r="F49" s="181"/>
      <c r="G49" s="205">
        <f>SUM(G43:G48)</f>
        <v>0</v>
      </c>
      <c r="H49" s="166">
        <v>4</v>
      </c>
      <c r="AO49" s="182">
        <f>SUM(AO43:AO47)</f>
        <v>0</v>
      </c>
      <c r="AP49" s="182">
        <f>SUM(AP43:AP47)</f>
        <v>0</v>
      </c>
      <c r="AQ49" s="182">
        <f>SUM(AQ43:AQ47)</f>
        <v>0</v>
      </c>
      <c r="AR49" s="182">
        <f>SUM(AR43:AR47)</f>
        <v>0</v>
      </c>
      <c r="AS49" s="182">
        <f>SUM(AS43:AS47)</f>
        <v>0</v>
      </c>
    </row>
    <row r="50" spans="1:8" ht="12.75">
      <c r="A50" s="161" t="s">
        <v>72</v>
      </c>
      <c r="B50" s="162" t="s">
        <v>102</v>
      </c>
      <c r="C50" s="163" t="s">
        <v>103</v>
      </c>
      <c r="D50" s="164"/>
      <c r="E50" s="165"/>
      <c r="F50" s="165"/>
      <c r="G50" s="202"/>
      <c r="H50" s="166">
        <v>1</v>
      </c>
    </row>
    <row r="51" spans="1:92" ht="12.75">
      <c r="A51" s="167">
        <v>15</v>
      </c>
      <c r="B51" s="168" t="s">
        <v>104</v>
      </c>
      <c r="C51" s="169" t="s">
        <v>168</v>
      </c>
      <c r="D51" s="170" t="s">
        <v>75</v>
      </c>
      <c r="E51" s="171">
        <v>1</v>
      </c>
      <c r="F51" s="206">
        <v>0</v>
      </c>
      <c r="G51" s="203">
        <f aca="true" t="shared" si="0" ref="G51:G55">E51*F51</f>
        <v>0</v>
      </c>
      <c r="H51" s="166">
        <v>2</v>
      </c>
      <c r="AN51" s="146">
        <v>4</v>
      </c>
      <c r="AO51" s="146">
        <f>IF(AN51=1,G51,0)</f>
        <v>0</v>
      </c>
      <c r="AP51" s="146">
        <f>IF(AN51=2,G51,0)</f>
        <v>0</v>
      </c>
      <c r="AQ51" s="146">
        <f>IF(AN51=3,G51,0)</f>
        <v>0</v>
      </c>
      <c r="AR51" s="146">
        <f>IF(AN51=4,G51,0)</f>
        <v>0</v>
      </c>
      <c r="AS51" s="146">
        <f>IF(AN51=5,G51,0)</f>
        <v>0</v>
      </c>
      <c r="BO51" s="172">
        <v>12</v>
      </c>
      <c r="BP51" s="172">
        <v>0</v>
      </c>
      <c r="CN51" s="146">
        <v>0</v>
      </c>
    </row>
    <row r="52" spans="1:92" ht="12.75">
      <c r="A52" s="167">
        <v>16</v>
      </c>
      <c r="B52" s="168" t="s">
        <v>104</v>
      </c>
      <c r="C52" s="169" t="s">
        <v>169</v>
      </c>
      <c r="D52" s="170" t="s">
        <v>75</v>
      </c>
      <c r="E52" s="171">
        <v>1</v>
      </c>
      <c r="F52" s="206">
        <v>0</v>
      </c>
      <c r="G52" s="203">
        <f t="shared" si="0"/>
        <v>0</v>
      </c>
      <c r="H52" s="166">
        <v>2</v>
      </c>
      <c r="AN52" s="146">
        <v>4</v>
      </c>
      <c r="AO52" s="146">
        <f>IF(AN52=1,G52,0)</f>
        <v>0</v>
      </c>
      <c r="AP52" s="146">
        <f>IF(AN52=2,G52,0)</f>
        <v>0</v>
      </c>
      <c r="AQ52" s="146">
        <f>IF(AN52=3,G52,0)</f>
        <v>0</v>
      </c>
      <c r="AR52" s="146">
        <f>IF(AN52=4,G52,0)</f>
        <v>0</v>
      </c>
      <c r="AS52" s="146">
        <f>IF(AN52=5,G52,0)</f>
        <v>0</v>
      </c>
      <c r="BO52" s="172">
        <v>12</v>
      </c>
      <c r="BP52" s="172">
        <v>0</v>
      </c>
      <c r="CN52" s="146">
        <v>0</v>
      </c>
    </row>
    <row r="53" spans="1:68" ht="12.75">
      <c r="A53" s="167">
        <v>17</v>
      </c>
      <c r="B53" s="168" t="s">
        <v>104</v>
      </c>
      <c r="C53" s="169" t="s">
        <v>170</v>
      </c>
      <c r="D53" s="170" t="s">
        <v>75</v>
      </c>
      <c r="E53" s="171">
        <v>1</v>
      </c>
      <c r="F53" s="206">
        <v>0</v>
      </c>
      <c r="G53" s="203">
        <f t="shared" si="0"/>
        <v>0</v>
      </c>
      <c r="H53" s="166"/>
      <c r="BO53" s="172"/>
      <c r="BP53" s="172"/>
    </row>
    <row r="54" spans="1:92" ht="12.75">
      <c r="A54" s="167">
        <v>18</v>
      </c>
      <c r="B54" s="168" t="s">
        <v>104</v>
      </c>
      <c r="C54" s="169" t="s">
        <v>175</v>
      </c>
      <c r="D54" s="170" t="s">
        <v>75</v>
      </c>
      <c r="E54" s="171">
        <v>1</v>
      </c>
      <c r="F54" s="206">
        <v>0</v>
      </c>
      <c r="G54" s="203">
        <f t="shared" si="0"/>
        <v>0</v>
      </c>
      <c r="H54" s="166">
        <v>2</v>
      </c>
      <c r="AN54" s="146">
        <v>4</v>
      </c>
      <c r="AO54" s="146">
        <f>IF(AN54=1,G54,0)</f>
        <v>0</v>
      </c>
      <c r="AP54" s="146">
        <f>IF(AN54=2,G54,0)</f>
        <v>0</v>
      </c>
      <c r="AQ54" s="146">
        <f>IF(AN54=3,G54,0)</f>
        <v>0</v>
      </c>
      <c r="AR54" s="146">
        <f>IF(AN54=4,G54,0)</f>
        <v>0</v>
      </c>
      <c r="AS54" s="146">
        <f>IF(AN54=5,G54,0)</f>
        <v>0</v>
      </c>
      <c r="BO54" s="172">
        <v>12</v>
      </c>
      <c r="BP54" s="172">
        <v>0</v>
      </c>
      <c r="CN54" s="146">
        <v>0</v>
      </c>
    </row>
    <row r="55" spans="1:92" ht="22.5">
      <c r="A55" s="167">
        <v>19</v>
      </c>
      <c r="B55" s="168" t="s">
        <v>104</v>
      </c>
      <c r="C55" s="169" t="s">
        <v>128</v>
      </c>
      <c r="D55" s="170" t="s">
        <v>75</v>
      </c>
      <c r="E55" s="171">
        <v>1</v>
      </c>
      <c r="F55" s="206">
        <v>0</v>
      </c>
      <c r="G55" s="203">
        <f t="shared" si="0"/>
        <v>0</v>
      </c>
      <c r="H55" s="166">
        <v>2</v>
      </c>
      <c r="AN55" s="146">
        <v>4</v>
      </c>
      <c r="AO55" s="146">
        <f>IF(AN55=1,G55,0)</f>
        <v>0</v>
      </c>
      <c r="AP55" s="146">
        <f>IF(AN55=2,G55,0)</f>
        <v>0</v>
      </c>
      <c r="AQ55" s="146">
        <f>IF(AN55=3,G55,0)</f>
        <v>0</v>
      </c>
      <c r="AR55" s="146">
        <f>IF(AN55=4,G55,0)</f>
        <v>0</v>
      </c>
      <c r="AS55" s="146">
        <f>IF(AN55=5,G55,0)</f>
        <v>0</v>
      </c>
      <c r="BO55" s="172">
        <v>12</v>
      </c>
      <c r="BP55" s="172">
        <v>0</v>
      </c>
      <c r="CN55" s="146">
        <v>0</v>
      </c>
    </row>
    <row r="56" spans="1:45" ht="12.75">
      <c r="A56" s="177"/>
      <c r="B56" s="178" t="s">
        <v>73</v>
      </c>
      <c r="C56" s="179" t="str">
        <f>CONCATENATE(B50," ",C50)</f>
        <v>M33 Montáže dopravních zařízení a vah-výtahy</v>
      </c>
      <c r="D56" s="180"/>
      <c r="E56" s="181"/>
      <c r="F56" s="181"/>
      <c r="G56" s="205">
        <f>SUM(G50:G55)</f>
        <v>0</v>
      </c>
      <c r="H56" s="166">
        <v>4</v>
      </c>
      <c r="AO56" s="182">
        <f>SUM(AO50:AO55)</f>
        <v>0</v>
      </c>
      <c r="AP56" s="182">
        <f>SUM(AP50:AP55)</f>
        <v>0</v>
      </c>
      <c r="AQ56" s="182">
        <f>SUM(AQ50:AQ55)</f>
        <v>0</v>
      </c>
      <c r="AR56" s="182">
        <f>SUM(AR50:AR55)</f>
        <v>0</v>
      </c>
      <c r="AS56" s="182">
        <f>SUM(AS50:AS55)</f>
        <v>0</v>
      </c>
    </row>
    <row r="57" spans="1:8" ht="12.75">
      <c r="A57" s="161" t="s">
        <v>72</v>
      </c>
      <c r="B57" s="162" t="s">
        <v>105</v>
      </c>
      <c r="C57" s="163" t="s">
        <v>106</v>
      </c>
      <c r="D57" s="164"/>
      <c r="E57" s="165"/>
      <c r="F57" s="165"/>
      <c r="G57" s="202"/>
      <c r="H57" s="166">
        <v>1</v>
      </c>
    </row>
    <row r="58" spans="1:92" ht="12.75">
      <c r="A58" s="167">
        <v>20</v>
      </c>
      <c r="B58" s="168" t="s">
        <v>107</v>
      </c>
      <c r="C58" s="169" t="s">
        <v>152</v>
      </c>
      <c r="D58" s="170" t="s">
        <v>92</v>
      </c>
      <c r="E58" s="171">
        <v>0.95</v>
      </c>
      <c r="F58" s="206">
        <v>0</v>
      </c>
      <c r="G58" s="203">
        <f aca="true" t="shared" si="1" ref="G58:G62">E58*F58</f>
        <v>0</v>
      </c>
      <c r="H58" s="166">
        <v>2</v>
      </c>
      <c r="AN58" s="146">
        <v>1</v>
      </c>
      <c r="AO58" s="146">
        <f>IF(AN58=1,G58,0)</f>
        <v>0</v>
      </c>
      <c r="AP58" s="146">
        <f>IF(AN58=2,G58,0)</f>
        <v>0</v>
      </c>
      <c r="AQ58" s="146">
        <f>IF(AN58=3,G58,0)</f>
        <v>0</v>
      </c>
      <c r="AR58" s="146">
        <f>IF(AN58=4,G58,0)</f>
        <v>0</v>
      </c>
      <c r="AS58" s="146">
        <f>IF(AN58=5,G58,0)</f>
        <v>0</v>
      </c>
      <c r="BO58" s="172">
        <v>8</v>
      </c>
      <c r="BP58" s="172">
        <v>0</v>
      </c>
      <c r="CN58" s="146">
        <v>0</v>
      </c>
    </row>
    <row r="59" spans="1:92" ht="12.75">
      <c r="A59" s="167">
        <v>21</v>
      </c>
      <c r="B59" s="168" t="s">
        <v>109</v>
      </c>
      <c r="C59" s="169" t="s">
        <v>153</v>
      </c>
      <c r="D59" s="170" t="s">
        <v>92</v>
      </c>
      <c r="E59" s="171">
        <v>0.95</v>
      </c>
      <c r="F59" s="206">
        <v>0</v>
      </c>
      <c r="G59" s="203">
        <f t="shared" si="1"/>
        <v>0</v>
      </c>
      <c r="H59" s="166">
        <v>2</v>
      </c>
      <c r="AN59" s="146">
        <v>1</v>
      </c>
      <c r="AO59" s="146">
        <f>IF(AN59=1,G59,0)</f>
        <v>0</v>
      </c>
      <c r="AP59" s="146">
        <f>IF(AN59=2,G59,0)</f>
        <v>0</v>
      </c>
      <c r="AQ59" s="146">
        <f>IF(AN59=3,G59,0)</f>
        <v>0</v>
      </c>
      <c r="AR59" s="146">
        <f>IF(AN59=4,G59,0)</f>
        <v>0</v>
      </c>
      <c r="AS59" s="146">
        <f>IF(AN59=5,G59,0)</f>
        <v>0</v>
      </c>
      <c r="BO59" s="172">
        <v>8</v>
      </c>
      <c r="BP59" s="172">
        <v>0</v>
      </c>
      <c r="CN59" s="146">
        <v>0</v>
      </c>
    </row>
    <row r="60" spans="1:92" ht="12.75">
      <c r="A60" s="167">
        <v>22</v>
      </c>
      <c r="B60" s="168" t="s">
        <v>110</v>
      </c>
      <c r="C60" s="169" t="s">
        <v>111</v>
      </c>
      <c r="D60" s="170" t="s">
        <v>92</v>
      </c>
      <c r="E60" s="171">
        <v>0.95</v>
      </c>
      <c r="F60" s="206">
        <v>0</v>
      </c>
      <c r="G60" s="203">
        <f t="shared" si="1"/>
        <v>0</v>
      </c>
      <c r="H60" s="166">
        <v>2</v>
      </c>
      <c r="AN60" s="146">
        <v>1</v>
      </c>
      <c r="AO60" s="146">
        <f>IF(AN60=1,G60,0)</f>
        <v>0</v>
      </c>
      <c r="AP60" s="146">
        <f>IF(AN60=2,G60,0)</f>
        <v>0</v>
      </c>
      <c r="AQ60" s="146">
        <f>IF(AN60=3,G60,0)</f>
        <v>0</v>
      </c>
      <c r="AR60" s="146">
        <f>IF(AN60=4,G60,0)</f>
        <v>0</v>
      </c>
      <c r="AS60" s="146">
        <f>IF(AN60=5,G60,0)</f>
        <v>0</v>
      </c>
      <c r="BO60" s="172">
        <v>8</v>
      </c>
      <c r="BP60" s="172">
        <v>0</v>
      </c>
      <c r="CN60" s="146">
        <v>0</v>
      </c>
    </row>
    <row r="61" spans="1:68" ht="12.75">
      <c r="A61" s="167">
        <v>23</v>
      </c>
      <c r="B61" s="168" t="s">
        <v>108</v>
      </c>
      <c r="C61" s="169" t="s">
        <v>154</v>
      </c>
      <c r="D61" s="170" t="s">
        <v>92</v>
      </c>
      <c r="E61" s="171">
        <v>0.95</v>
      </c>
      <c r="F61" s="206">
        <v>0</v>
      </c>
      <c r="G61" s="203">
        <f aca="true" t="shared" si="2" ref="G61">E61*F61</f>
        <v>0</v>
      </c>
      <c r="H61" s="166"/>
      <c r="BO61" s="172"/>
      <c r="BP61" s="172"/>
    </row>
    <row r="62" spans="1:92" ht="12.75">
      <c r="A62" s="167">
        <v>24</v>
      </c>
      <c r="B62" s="168" t="s">
        <v>112</v>
      </c>
      <c r="C62" s="169" t="s">
        <v>113</v>
      </c>
      <c r="D62" s="170" t="s">
        <v>92</v>
      </c>
      <c r="E62" s="171">
        <v>0.95</v>
      </c>
      <c r="F62" s="206">
        <v>0</v>
      </c>
      <c r="G62" s="203">
        <f t="shared" si="1"/>
        <v>0</v>
      </c>
      <c r="H62" s="166">
        <v>2</v>
      </c>
      <c r="AN62" s="146">
        <v>1</v>
      </c>
      <c r="AO62" s="146">
        <f>IF(AN62=1,G62,0)</f>
        <v>0</v>
      </c>
      <c r="AP62" s="146">
        <f>IF(AN62=2,G62,0)</f>
        <v>0</v>
      </c>
      <c r="AQ62" s="146">
        <f>IF(AN62=3,G62,0)</f>
        <v>0</v>
      </c>
      <c r="AR62" s="146">
        <f>IF(AN62=4,G62,0)</f>
        <v>0</v>
      </c>
      <c r="AS62" s="146">
        <f>IF(AN62=5,G62,0)</f>
        <v>0</v>
      </c>
      <c r="BO62" s="172">
        <v>8</v>
      </c>
      <c r="BP62" s="172">
        <v>0</v>
      </c>
      <c r="CN62" s="146">
        <v>0</v>
      </c>
    </row>
    <row r="63" spans="1:45" ht="12.75">
      <c r="A63" s="177"/>
      <c r="B63" s="178" t="s">
        <v>73</v>
      </c>
      <c r="C63" s="179" t="str">
        <f>CONCATENATE(B57," ",C57)</f>
        <v>D96 Přesuny suti a vybouraných hmot</v>
      </c>
      <c r="D63" s="180"/>
      <c r="E63" s="181"/>
      <c r="F63" s="181"/>
      <c r="G63" s="205">
        <f>SUM(G57:G62)</f>
        <v>0</v>
      </c>
      <c r="H63" s="166">
        <v>4</v>
      </c>
      <c r="AO63" s="182">
        <f>SUM(AO57:AO62)</f>
        <v>0</v>
      </c>
      <c r="AP63" s="182">
        <f>SUM(AP57:AP62)</f>
        <v>0</v>
      </c>
      <c r="AQ63" s="182">
        <f>SUM(AQ57:AQ62)</f>
        <v>0</v>
      </c>
      <c r="AR63" s="182">
        <f>SUM(AR57:AR62)</f>
        <v>0</v>
      </c>
      <c r="AS63" s="182">
        <f>SUM(AS57:AS62)</f>
        <v>0</v>
      </c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spans="1:7" ht="12.75">
      <c r="A87" s="183"/>
      <c r="B87" s="183"/>
      <c r="C87" s="183"/>
      <c r="D87" s="183"/>
      <c r="E87" s="183"/>
      <c r="F87" s="183"/>
      <c r="G87" s="183"/>
    </row>
    <row r="88" spans="1:7" ht="12.75">
      <c r="A88" s="183"/>
      <c r="B88" s="183"/>
      <c r="C88" s="183"/>
      <c r="D88" s="183"/>
      <c r="E88" s="183"/>
      <c r="F88" s="183"/>
      <c r="G88" s="183"/>
    </row>
    <row r="89" spans="1:7" ht="12.75">
      <c r="A89" s="183"/>
      <c r="B89" s="183"/>
      <c r="C89" s="183"/>
      <c r="D89" s="183"/>
      <c r="E89" s="183"/>
      <c r="F89" s="183"/>
      <c r="G89" s="183"/>
    </row>
    <row r="90" spans="1:7" ht="12.75">
      <c r="A90" s="183"/>
      <c r="B90" s="183"/>
      <c r="C90" s="183"/>
      <c r="D90" s="183"/>
      <c r="E90" s="183"/>
      <c r="F90" s="183"/>
      <c r="G90" s="183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spans="1:2" ht="12.75">
      <c r="A122" s="184"/>
      <c r="B122" s="184"/>
    </row>
    <row r="123" spans="1:7" ht="12.75">
      <c r="A123" s="183"/>
      <c r="B123" s="183"/>
      <c r="C123" s="186"/>
      <c r="D123" s="186"/>
      <c r="E123" s="187"/>
      <c r="F123" s="186"/>
      <c r="G123" s="188"/>
    </row>
    <row r="124" spans="1:7" ht="12.75">
      <c r="A124" s="189"/>
      <c r="B124" s="189"/>
      <c r="C124" s="183"/>
      <c r="D124" s="183"/>
      <c r="E124" s="190"/>
      <c r="F124" s="183"/>
      <c r="G124" s="183"/>
    </row>
    <row r="125" spans="1:7" ht="12.75">
      <c r="A125" s="183"/>
      <c r="B125" s="183"/>
      <c r="C125" s="183"/>
      <c r="D125" s="183"/>
      <c r="E125" s="190"/>
      <c r="F125" s="183"/>
      <c r="G125" s="183"/>
    </row>
    <row r="126" spans="1:7" ht="12.75">
      <c r="A126" s="183"/>
      <c r="B126" s="183"/>
      <c r="C126" s="183"/>
      <c r="D126" s="183"/>
      <c r="E126" s="190"/>
      <c r="F126" s="183"/>
      <c r="G126" s="183"/>
    </row>
    <row r="127" spans="1:7" ht="12.75">
      <c r="A127" s="183"/>
      <c r="B127" s="183"/>
      <c r="C127" s="183"/>
      <c r="D127" s="183"/>
      <c r="E127" s="190"/>
      <c r="F127" s="183"/>
      <c r="G127" s="183"/>
    </row>
    <row r="128" spans="1:7" ht="12.75">
      <c r="A128" s="183"/>
      <c r="B128" s="183"/>
      <c r="C128" s="183"/>
      <c r="D128" s="183"/>
      <c r="E128" s="190"/>
      <c r="F128" s="183"/>
      <c r="G128" s="183"/>
    </row>
    <row r="129" spans="1:7" ht="12.75">
      <c r="A129" s="183"/>
      <c r="B129" s="183"/>
      <c r="C129" s="183"/>
      <c r="D129" s="183"/>
      <c r="E129" s="190"/>
      <c r="F129" s="183"/>
      <c r="G129" s="183"/>
    </row>
    <row r="130" spans="1:7" ht="12.75">
      <c r="A130" s="183"/>
      <c r="B130" s="183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</sheetData>
  <mergeCells count="17">
    <mergeCell ref="C9:D9"/>
    <mergeCell ref="C10:D10"/>
    <mergeCell ref="A1:G1"/>
    <mergeCell ref="A3:B3"/>
    <mergeCell ref="A4:B4"/>
    <mergeCell ref="E4:G4"/>
    <mergeCell ref="C12:D12"/>
    <mergeCell ref="C41:D41"/>
    <mergeCell ref="C45:D45"/>
    <mergeCell ref="C46:D46"/>
    <mergeCell ref="C16:D16"/>
    <mergeCell ref="C29:D29"/>
    <mergeCell ref="C40:D40"/>
    <mergeCell ref="C24:D24"/>
    <mergeCell ref="C26:D26"/>
    <mergeCell ref="C33:D33"/>
    <mergeCell ref="C20:D2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6"/>
  <sheetViews>
    <sheetView showGridLines="0" showZeros="0" workbookViewId="0" topLeftCell="A35">
      <selection activeCell="I44" sqref="I44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5" customWidth="1"/>
    <col min="6" max="6" width="9.875" style="146" customWidth="1"/>
    <col min="7" max="7" width="13.875" style="146" customWidth="1"/>
    <col min="8" max="8" width="12.25390625" style="146" customWidth="1"/>
    <col min="9" max="16384" width="9.125" style="146" customWidth="1"/>
  </cols>
  <sheetData>
    <row r="1" spans="1:7" ht="15.75">
      <c r="A1" s="229" t="s">
        <v>63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4.25" thickBot="1" thickTop="1">
      <c r="A3" s="218" t="s">
        <v>47</v>
      </c>
      <c r="B3" s="219"/>
      <c r="C3" s="97" t="s">
        <v>164</v>
      </c>
      <c r="D3" s="151"/>
      <c r="E3" s="152" t="s">
        <v>64</v>
      </c>
      <c r="F3" s="153" t="str">
        <f>Rekapitulace!H1</f>
        <v>E.2</v>
      </c>
      <c r="G3" s="151"/>
    </row>
    <row r="4" spans="1:7" ht="14.25" thickBot="1" thickTop="1">
      <c r="A4" s="230" t="s">
        <v>49</v>
      </c>
      <c r="B4" s="221"/>
      <c r="C4" s="97" t="s">
        <v>173</v>
      </c>
      <c r="D4" s="154"/>
      <c r="E4" s="231"/>
      <c r="F4" s="232"/>
      <c r="G4" s="232"/>
    </row>
    <row r="5" spans="1:7" ht="13.5" thickTop="1">
      <c r="A5" s="155"/>
      <c r="B5" s="147"/>
      <c r="C5" s="147"/>
      <c r="D5" s="147"/>
      <c r="E5" s="156"/>
      <c r="F5" s="147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200" t="s">
        <v>70</v>
      </c>
      <c r="G6" s="201" t="s">
        <v>71</v>
      </c>
    </row>
    <row r="7" spans="1:45" ht="12.75">
      <c r="A7" s="161" t="s">
        <v>72</v>
      </c>
      <c r="B7" s="162" t="s">
        <v>76</v>
      </c>
      <c r="C7" s="163" t="s">
        <v>77</v>
      </c>
      <c r="D7" s="164"/>
      <c r="E7" s="165"/>
      <c r="F7" s="165"/>
      <c r="G7" s="202"/>
      <c r="H7" s="166"/>
      <c r="AO7" s="182"/>
      <c r="AP7" s="182"/>
      <c r="AQ7" s="182"/>
      <c r="AR7" s="182"/>
      <c r="AS7" s="182"/>
    </row>
    <row r="8" spans="1:45" ht="12.75">
      <c r="A8" s="167">
        <v>1</v>
      </c>
      <c r="B8" s="168" t="s">
        <v>78</v>
      </c>
      <c r="C8" s="169" t="s">
        <v>79</v>
      </c>
      <c r="D8" s="170" t="s">
        <v>74</v>
      </c>
      <c r="E8" s="171">
        <v>9</v>
      </c>
      <c r="F8" s="206"/>
      <c r="G8" s="203">
        <f>E8*F8</f>
        <v>0</v>
      </c>
      <c r="H8" s="166"/>
      <c r="AO8" s="182"/>
      <c r="AP8" s="182"/>
      <c r="AQ8" s="182"/>
      <c r="AR8" s="182"/>
      <c r="AS8" s="182"/>
    </row>
    <row r="9" spans="1:45" ht="12.75">
      <c r="A9" s="173"/>
      <c r="B9" s="174"/>
      <c r="C9" s="227" t="s">
        <v>80</v>
      </c>
      <c r="D9" s="228"/>
      <c r="E9" s="175">
        <v>0</v>
      </c>
      <c r="F9" s="176"/>
      <c r="G9" s="204"/>
      <c r="H9" s="166"/>
      <c r="AO9" s="182"/>
      <c r="AP9" s="182"/>
      <c r="AQ9" s="182"/>
      <c r="AR9" s="182"/>
      <c r="AS9" s="182"/>
    </row>
    <row r="10" spans="1:45" ht="12.75">
      <c r="A10" s="173"/>
      <c r="B10" s="174"/>
      <c r="C10" s="227" t="s">
        <v>130</v>
      </c>
      <c r="D10" s="228"/>
      <c r="E10" s="175">
        <v>9</v>
      </c>
      <c r="F10" s="176"/>
      <c r="G10" s="204"/>
      <c r="H10" s="197">
        <v>2964</v>
      </c>
      <c r="AO10" s="182"/>
      <c r="AP10" s="182"/>
      <c r="AQ10" s="182"/>
      <c r="AR10" s="182"/>
      <c r="AS10" s="182"/>
    </row>
    <row r="11" spans="1:45" ht="12.75">
      <c r="A11" s="167">
        <v>2</v>
      </c>
      <c r="B11" s="168" t="s">
        <v>155</v>
      </c>
      <c r="C11" s="169" t="s">
        <v>157</v>
      </c>
      <c r="D11" s="170" t="s">
        <v>156</v>
      </c>
      <c r="E11" s="171">
        <f>E12</f>
        <v>63.6</v>
      </c>
      <c r="F11" s="206"/>
      <c r="G11" s="203">
        <f>E11*F11</f>
        <v>0</v>
      </c>
      <c r="H11" s="166"/>
      <c r="AO11" s="182"/>
      <c r="AP11" s="182"/>
      <c r="AQ11" s="182"/>
      <c r="AR11" s="182"/>
      <c r="AS11" s="182"/>
    </row>
    <row r="12" spans="1:45" ht="12.75">
      <c r="A12" s="173"/>
      <c r="B12" s="174"/>
      <c r="C12" s="227" t="s">
        <v>158</v>
      </c>
      <c r="D12" s="228"/>
      <c r="E12" s="175">
        <v>63.6</v>
      </c>
      <c r="F12" s="176"/>
      <c r="G12" s="204"/>
      <c r="H12" s="166"/>
      <c r="AO12" s="182"/>
      <c r="AP12" s="182"/>
      <c r="AQ12" s="182"/>
      <c r="AR12" s="182"/>
      <c r="AS12" s="182"/>
    </row>
    <row r="13" spans="1:45" ht="12.75">
      <c r="A13" s="177"/>
      <c r="B13" s="178" t="s">
        <v>73</v>
      </c>
      <c r="C13" s="179" t="str">
        <f>CONCATENATE(B7," ",C7)</f>
        <v>61 Upravy povrchů vnitřní</v>
      </c>
      <c r="D13" s="180"/>
      <c r="E13" s="181"/>
      <c r="F13" s="181"/>
      <c r="G13" s="205">
        <f>SUM(G7:G12)</f>
        <v>0</v>
      </c>
      <c r="H13" s="166"/>
      <c r="AO13" s="182"/>
      <c r="AP13" s="182"/>
      <c r="AQ13" s="182"/>
      <c r="AR13" s="182"/>
      <c r="AS13" s="182"/>
    </row>
    <row r="14" spans="1:8" ht="12.75">
      <c r="A14" s="161" t="s">
        <v>72</v>
      </c>
      <c r="B14" s="162" t="s">
        <v>131</v>
      </c>
      <c r="C14" s="163" t="s">
        <v>132</v>
      </c>
      <c r="D14" s="164"/>
      <c r="E14" s="165"/>
      <c r="F14" s="165"/>
      <c r="G14" s="202"/>
      <c r="H14" s="166">
        <v>1</v>
      </c>
    </row>
    <row r="15" spans="1:92" ht="12.75">
      <c r="A15" s="167">
        <v>3</v>
      </c>
      <c r="B15" s="168" t="s">
        <v>133</v>
      </c>
      <c r="C15" s="169" t="s">
        <v>134</v>
      </c>
      <c r="D15" s="170" t="s">
        <v>81</v>
      </c>
      <c r="E15" s="171">
        <f>E16</f>
        <v>4.28</v>
      </c>
      <c r="F15" s="206"/>
      <c r="G15" s="203">
        <f>E15*F15</f>
        <v>0</v>
      </c>
      <c r="H15" s="166">
        <v>2</v>
      </c>
      <c r="AN15" s="146">
        <v>1</v>
      </c>
      <c r="AO15" s="146">
        <f>IF(AN15=1,G15,0)</f>
        <v>0</v>
      </c>
      <c r="AP15" s="146">
        <f>IF(AN15=2,G15,0)</f>
        <v>0</v>
      </c>
      <c r="AQ15" s="146">
        <f>IF(AN15=3,G15,0)</f>
        <v>0</v>
      </c>
      <c r="AR15" s="146">
        <f>IF(AN15=4,G15,0)</f>
        <v>0</v>
      </c>
      <c r="AS15" s="146">
        <f>IF(AN15=5,G15,0)</f>
        <v>0</v>
      </c>
      <c r="BO15" s="172">
        <v>1</v>
      </c>
      <c r="BP15" s="172">
        <v>1</v>
      </c>
      <c r="CN15" s="146">
        <v>0.0001</v>
      </c>
    </row>
    <row r="16" spans="1:8" ht="12.75">
      <c r="A16" s="173"/>
      <c r="B16" s="174"/>
      <c r="C16" s="227" t="s">
        <v>146</v>
      </c>
      <c r="D16" s="228"/>
      <c r="E16" s="175">
        <v>4.28</v>
      </c>
      <c r="F16" s="176"/>
      <c r="G16" s="204"/>
      <c r="H16" s="166"/>
    </row>
    <row r="17" spans="1:45" ht="12.75">
      <c r="A17" s="177"/>
      <c r="B17" s="178" t="s">
        <v>73</v>
      </c>
      <c r="C17" s="179" t="str">
        <f>CONCATENATE(B14," ",C14)</f>
        <v>63 Podlahy a podlahové konstrukce</v>
      </c>
      <c r="D17" s="180"/>
      <c r="E17" s="181"/>
      <c r="F17" s="181"/>
      <c r="G17" s="205">
        <f>SUM(G14:G16)</f>
        <v>0</v>
      </c>
      <c r="H17" s="166">
        <v>4</v>
      </c>
      <c r="AO17" s="182">
        <f>SUM(AO14:AO16)</f>
        <v>0</v>
      </c>
      <c r="AP17" s="182">
        <f>SUM(AP14:AP16)</f>
        <v>0</v>
      </c>
      <c r="AQ17" s="182">
        <f>SUM(AQ14:AQ16)</f>
        <v>0</v>
      </c>
      <c r="AR17" s="182">
        <f>SUM(AR14:AR16)</f>
        <v>0</v>
      </c>
      <c r="AS17" s="182">
        <f>SUM(AS14:AS16)</f>
        <v>0</v>
      </c>
    </row>
    <row r="18" spans="1:45" ht="12.75">
      <c r="A18" s="161" t="s">
        <v>72</v>
      </c>
      <c r="B18" s="162" t="s">
        <v>159</v>
      </c>
      <c r="C18" s="163" t="s">
        <v>160</v>
      </c>
      <c r="D18" s="164"/>
      <c r="E18" s="165"/>
      <c r="F18" s="165"/>
      <c r="G18" s="202"/>
      <c r="H18" s="166">
        <v>64</v>
      </c>
      <c r="AO18" s="182"/>
      <c r="AP18" s="182"/>
      <c r="AQ18" s="182"/>
      <c r="AR18" s="182"/>
      <c r="AS18" s="182"/>
    </row>
    <row r="19" spans="1:45" ht="12.75">
      <c r="A19" s="167">
        <v>4</v>
      </c>
      <c r="B19" s="168" t="s">
        <v>161</v>
      </c>
      <c r="C19" s="169" t="s">
        <v>162</v>
      </c>
      <c r="D19" s="170" t="s">
        <v>142</v>
      </c>
      <c r="E19" s="171">
        <f>E20</f>
        <v>63.6</v>
      </c>
      <c r="F19" s="206"/>
      <c r="G19" s="203">
        <f>E19*F19</f>
        <v>0</v>
      </c>
      <c r="H19" s="166" t="s">
        <v>161</v>
      </c>
      <c r="K19" s="198"/>
      <c r="AO19" s="182"/>
      <c r="AP19" s="182"/>
      <c r="AQ19" s="182"/>
      <c r="AR19" s="182"/>
      <c r="AS19" s="182"/>
    </row>
    <row r="20" spans="1:45" ht="12.75">
      <c r="A20" s="173"/>
      <c r="B20" s="174"/>
      <c r="C20" s="227" t="s">
        <v>158</v>
      </c>
      <c r="D20" s="228"/>
      <c r="E20" s="175">
        <v>63.6</v>
      </c>
      <c r="F20" s="176"/>
      <c r="G20" s="204"/>
      <c r="H20" s="166"/>
      <c r="AO20" s="182"/>
      <c r="AP20" s="182"/>
      <c r="AQ20" s="182"/>
      <c r="AR20" s="182"/>
      <c r="AS20" s="182"/>
    </row>
    <row r="21" spans="1:45" ht="12.75">
      <c r="A21" s="177"/>
      <c r="B21" s="178" t="s">
        <v>73</v>
      </c>
      <c r="C21" s="179" t="str">
        <f>CONCATENATE(B18," ",C18)</f>
        <v>64 Výplně otvorů</v>
      </c>
      <c r="D21" s="180"/>
      <c r="E21" s="181"/>
      <c r="F21" s="181"/>
      <c r="G21" s="205">
        <f>SUM(G18:G20)</f>
        <v>0</v>
      </c>
      <c r="H21" s="166" t="s">
        <v>73</v>
      </c>
      <c r="K21" s="198"/>
      <c r="AO21" s="182"/>
      <c r="AP21" s="182"/>
      <c r="AQ21" s="182"/>
      <c r="AR21" s="182"/>
      <c r="AS21" s="182"/>
    </row>
    <row r="22" spans="1:8" ht="12.75">
      <c r="A22" s="161" t="s">
        <v>72</v>
      </c>
      <c r="B22" s="162" t="s">
        <v>82</v>
      </c>
      <c r="C22" s="163" t="s">
        <v>83</v>
      </c>
      <c r="D22" s="164"/>
      <c r="E22" s="165"/>
      <c r="F22" s="165"/>
      <c r="G22" s="202"/>
      <c r="H22" s="166">
        <v>1</v>
      </c>
    </row>
    <row r="23" spans="1:92" ht="12.75">
      <c r="A23" s="167">
        <v>5</v>
      </c>
      <c r="B23" s="168" t="s">
        <v>138</v>
      </c>
      <c r="C23" s="169" t="s">
        <v>136</v>
      </c>
      <c r="D23" s="170" t="s">
        <v>137</v>
      </c>
      <c r="E23" s="171">
        <f>E24</f>
        <v>0.63</v>
      </c>
      <c r="F23" s="206"/>
      <c r="G23" s="203">
        <f>E23*F23</f>
        <v>0</v>
      </c>
      <c r="H23" s="166">
        <v>2</v>
      </c>
      <c r="AN23" s="146">
        <v>1</v>
      </c>
      <c r="AO23" s="146">
        <f>IF(AN23=1,G23,0)</f>
        <v>0</v>
      </c>
      <c r="AP23" s="146">
        <f>IF(AN23=2,G23,0)</f>
        <v>0</v>
      </c>
      <c r="AQ23" s="146">
        <f>IF(AN23=3,G23,0)</f>
        <v>0</v>
      </c>
      <c r="AR23" s="146">
        <f>IF(AN23=4,G23,0)</f>
        <v>0</v>
      </c>
      <c r="AS23" s="146">
        <f>IF(AN23=5,G23,0)</f>
        <v>0</v>
      </c>
      <c r="BO23" s="172">
        <v>1</v>
      </c>
      <c r="BP23" s="172">
        <v>1</v>
      </c>
      <c r="CN23" s="146">
        <v>0</v>
      </c>
    </row>
    <row r="24" spans="1:68" ht="12.75">
      <c r="A24" s="173"/>
      <c r="B24" s="174"/>
      <c r="C24" s="227" t="s">
        <v>141</v>
      </c>
      <c r="D24" s="228"/>
      <c r="E24" s="175">
        <v>0.63</v>
      </c>
      <c r="F24" s="176"/>
      <c r="G24" s="204"/>
      <c r="H24" s="166"/>
      <c r="BO24" s="172"/>
      <c r="BP24" s="172"/>
    </row>
    <row r="25" spans="1:68" ht="12.75">
      <c r="A25" s="167">
        <v>6</v>
      </c>
      <c r="B25" s="168" t="s">
        <v>139</v>
      </c>
      <c r="C25" s="169" t="s">
        <v>140</v>
      </c>
      <c r="D25" s="170" t="s">
        <v>137</v>
      </c>
      <c r="E25" s="171">
        <f>E26</f>
        <v>0.09</v>
      </c>
      <c r="F25" s="206"/>
      <c r="G25" s="203">
        <f>E25*F25</f>
        <v>0</v>
      </c>
      <c r="H25" s="166"/>
      <c r="BO25" s="172"/>
      <c r="BP25" s="172"/>
    </row>
    <row r="26" spans="1:68" ht="12.75">
      <c r="A26" s="173"/>
      <c r="B26" s="174"/>
      <c r="C26" s="227" t="s">
        <v>147</v>
      </c>
      <c r="D26" s="228"/>
      <c r="E26" s="175">
        <v>0.09</v>
      </c>
      <c r="F26" s="176"/>
      <c r="G26" s="204"/>
      <c r="H26" s="166"/>
      <c r="BO26" s="172"/>
      <c r="BP26" s="172"/>
    </row>
    <row r="27" spans="1:68" ht="12.75">
      <c r="A27" s="167">
        <v>7</v>
      </c>
      <c r="B27" s="168" t="s">
        <v>84</v>
      </c>
      <c r="C27" s="169" t="s">
        <v>123</v>
      </c>
      <c r="D27" s="170" t="s">
        <v>74</v>
      </c>
      <c r="E27" s="171">
        <v>9</v>
      </c>
      <c r="F27" s="206"/>
      <c r="G27" s="203">
        <f>E27*F27</f>
        <v>0</v>
      </c>
      <c r="H27" s="166"/>
      <c r="BO27" s="172"/>
      <c r="BP27" s="172"/>
    </row>
    <row r="28" spans="1:92" ht="12.75">
      <c r="A28" s="167">
        <v>8</v>
      </c>
      <c r="B28" s="168" t="s">
        <v>85</v>
      </c>
      <c r="C28" s="169" t="s">
        <v>135</v>
      </c>
      <c r="D28" s="170" t="s">
        <v>81</v>
      </c>
      <c r="E28" s="171">
        <f>E29</f>
        <v>27.72</v>
      </c>
      <c r="F28" s="206"/>
      <c r="G28" s="203">
        <f>E28*F28</f>
        <v>0</v>
      </c>
      <c r="H28" s="166">
        <v>2</v>
      </c>
      <c r="AN28" s="146">
        <v>1</v>
      </c>
      <c r="AO28" s="146">
        <f>IF(AN28=1,G28,0)</f>
        <v>0</v>
      </c>
      <c r="AP28" s="146">
        <f>IF(AN28=2,G28,0)</f>
        <v>0</v>
      </c>
      <c r="AQ28" s="146">
        <f>IF(AN28=3,G28,0)</f>
        <v>0</v>
      </c>
      <c r="AR28" s="146">
        <f>IF(AN28=4,G28,0)</f>
        <v>0</v>
      </c>
      <c r="AS28" s="146">
        <f>IF(AN28=5,G28,0)</f>
        <v>0</v>
      </c>
      <c r="BO28" s="172">
        <v>1</v>
      </c>
      <c r="BP28" s="172">
        <v>1</v>
      </c>
      <c r="CN28" s="146">
        <v>0.001</v>
      </c>
    </row>
    <row r="29" spans="1:8" ht="12.75">
      <c r="A29" s="173"/>
      <c r="B29" s="174"/>
      <c r="C29" s="227" t="s">
        <v>148</v>
      </c>
      <c r="D29" s="228"/>
      <c r="E29" s="175">
        <v>27.72</v>
      </c>
      <c r="F29" s="176"/>
      <c r="G29" s="204"/>
      <c r="H29" s="166"/>
    </row>
    <row r="30" spans="1:45" ht="12.75">
      <c r="A30" s="177"/>
      <c r="B30" s="178" t="s">
        <v>73</v>
      </c>
      <c r="C30" s="179" t="str">
        <f>CONCATENATE(B22," ",C22)</f>
        <v>96 Bourání konstrukcí</v>
      </c>
      <c r="D30" s="180"/>
      <c r="E30" s="181"/>
      <c r="F30" s="181"/>
      <c r="G30" s="205">
        <f>SUM(G22:G29)</f>
        <v>0</v>
      </c>
      <c r="H30" s="166">
        <v>4</v>
      </c>
      <c r="AO30" s="182">
        <f>SUM(AO22:AO29)</f>
        <v>0</v>
      </c>
      <c r="AP30" s="182">
        <f>SUM(AP22:AP29)</f>
        <v>0</v>
      </c>
      <c r="AQ30" s="182">
        <f>SUM(AQ22:AQ29)</f>
        <v>0</v>
      </c>
      <c r="AR30" s="182">
        <f>SUM(AR22:AR29)</f>
        <v>0</v>
      </c>
      <c r="AS30" s="182">
        <f>SUM(AS22:AS29)</f>
        <v>0</v>
      </c>
    </row>
    <row r="31" spans="1:8" ht="12.75">
      <c r="A31" s="161" t="s">
        <v>72</v>
      </c>
      <c r="B31" s="162" t="s">
        <v>86</v>
      </c>
      <c r="C31" s="163" t="s">
        <v>87</v>
      </c>
      <c r="D31" s="164"/>
      <c r="E31" s="165"/>
      <c r="F31" s="165"/>
      <c r="G31" s="202"/>
      <c r="H31" s="166">
        <v>1</v>
      </c>
    </row>
    <row r="32" spans="1:92" ht="12.75">
      <c r="A32" s="167">
        <v>9</v>
      </c>
      <c r="B32" s="168" t="s">
        <v>143</v>
      </c>
      <c r="C32" s="169" t="s">
        <v>144</v>
      </c>
      <c r="D32" s="170" t="s">
        <v>142</v>
      </c>
      <c r="E32" s="171">
        <f>E33</f>
        <v>13.2</v>
      </c>
      <c r="F32" s="206"/>
      <c r="G32" s="203">
        <f>E32*F32</f>
        <v>0</v>
      </c>
      <c r="H32" s="166">
        <v>2</v>
      </c>
      <c r="AN32" s="146">
        <v>1</v>
      </c>
      <c r="AO32" s="146">
        <f>IF(AN32=1,G32,0)</f>
        <v>0</v>
      </c>
      <c r="AP32" s="146">
        <f>IF(AN32=2,G32,0)</f>
        <v>0</v>
      </c>
      <c r="AQ32" s="146">
        <f>IF(AN32=3,G32,0)</f>
        <v>0</v>
      </c>
      <c r="AR32" s="146">
        <f>IF(AN32=4,G32,0)</f>
        <v>0</v>
      </c>
      <c r="AS32" s="146">
        <f>IF(AN32=5,G32,0)</f>
        <v>0</v>
      </c>
      <c r="BO32" s="172">
        <v>1</v>
      </c>
      <c r="BP32" s="172">
        <v>1</v>
      </c>
      <c r="CN32" s="146">
        <v>0</v>
      </c>
    </row>
    <row r="33" spans="1:68" ht="12.75">
      <c r="A33" s="173"/>
      <c r="B33" s="174"/>
      <c r="C33" s="227" t="s">
        <v>149</v>
      </c>
      <c r="D33" s="228"/>
      <c r="E33" s="175">
        <v>13.2</v>
      </c>
      <c r="F33" s="176"/>
      <c r="G33" s="204"/>
      <c r="H33" s="166"/>
      <c r="BO33" s="172"/>
      <c r="BP33" s="172"/>
    </row>
    <row r="34" spans="1:45" ht="12.75">
      <c r="A34" s="177"/>
      <c r="B34" s="178" t="s">
        <v>73</v>
      </c>
      <c r="C34" s="179" t="str">
        <f>CONCATENATE(B31," ",C31)</f>
        <v>97 Prorážení otvorů</v>
      </c>
      <c r="D34" s="180"/>
      <c r="E34" s="181"/>
      <c r="F34" s="181"/>
      <c r="G34" s="205">
        <f>SUM(G31:G32)</f>
        <v>0</v>
      </c>
      <c r="H34" s="166">
        <v>4</v>
      </c>
      <c r="AO34" s="182">
        <f>SUM(AO31:AO32)</f>
        <v>0</v>
      </c>
      <c r="AP34" s="182">
        <f>SUM(AP31:AP32)</f>
        <v>0</v>
      </c>
      <c r="AQ34" s="182">
        <f>SUM(AQ31:AQ32)</f>
        <v>0</v>
      </c>
      <c r="AR34" s="182">
        <f>SUM(AR31:AR32)</f>
        <v>0</v>
      </c>
      <c r="AS34" s="182">
        <f>SUM(AS31:AS32)</f>
        <v>0</v>
      </c>
    </row>
    <row r="35" spans="1:8" ht="12.75">
      <c r="A35" s="161" t="s">
        <v>72</v>
      </c>
      <c r="B35" s="162" t="s">
        <v>88</v>
      </c>
      <c r="C35" s="163" t="s">
        <v>89</v>
      </c>
      <c r="D35" s="164"/>
      <c r="E35" s="165"/>
      <c r="F35" s="165"/>
      <c r="G35" s="202"/>
      <c r="H35" s="166">
        <v>1</v>
      </c>
    </row>
    <row r="36" spans="1:92" ht="12.75">
      <c r="A36" s="167">
        <v>10</v>
      </c>
      <c r="B36" s="168" t="s">
        <v>90</v>
      </c>
      <c r="C36" s="169" t="s">
        <v>91</v>
      </c>
      <c r="D36" s="170" t="s">
        <v>92</v>
      </c>
      <c r="E36" s="171">
        <v>0.95</v>
      </c>
      <c r="F36" s="206"/>
      <c r="G36" s="203">
        <f>E36*F36</f>
        <v>0</v>
      </c>
      <c r="H36" s="166">
        <v>2</v>
      </c>
      <c r="AN36" s="146">
        <v>1</v>
      </c>
      <c r="AO36" s="146">
        <f>IF(AN36=1,G36,0)</f>
        <v>0</v>
      </c>
      <c r="AP36" s="146">
        <f>IF(AN36=2,G36,0)</f>
        <v>0</v>
      </c>
      <c r="AQ36" s="146">
        <f>IF(AN36=3,G36,0)</f>
        <v>0</v>
      </c>
      <c r="AR36" s="146">
        <f>IF(AN36=4,G36,0)</f>
        <v>0</v>
      </c>
      <c r="AS36" s="146">
        <f>IF(AN36=5,G36,0)</f>
        <v>0</v>
      </c>
      <c r="BO36" s="172">
        <v>7</v>
      </c>
      <c r="BP36" s="172">
        <v>1</v>
      </c>
      <c r="CN36" s="146">
        <v>0</v>
      </c>
    </row>
    <row r="37" spans="1:45" ht="12.75">
      <c r="A37" s="177"/>
      <c r="B37" s="178" t="s">
        <v>73</v>
      </c>
      <c r="C37" s="179" t="str">
        <f>CONCATENATE(B35," ",C35)</f>
        <v>99 Staveništní přesun hmot</v>
      </c>
      <c r="D37" s="180"/>
      <c r="E37" s="181"/>
      <c r="F37" s="181"/>
      <c r="G37" s="205">
        <f>SUM(G35:G36)</f>
        <v>0</v>
      </c>
      <c r="H37" s="166">
        <v>4</v>
      </c>
      <c r="AO37" s="182">
        <f>SUM(AO35:AO36)</f>
        <v>0</v>
      </c>
      <c r="AP37" s="182">
        <f>SUM(AP35:AP36)</f>
        <v>0</v>
      </c>
      <c r="AQ37" s="182">
        <f>SUM(AQ35:AQ36)</f>
        <v>0</v>
      </c>
      <c r="AR37" s="182">
        <f>SUM(AR35:AR36)</f>
        <v>0</v>
      </c>
      <c r="AS37" s="182">
        <f>SUM(AS35:AS36)</f>
        <v>0</v>
      </c>
    </row>
    <row r="38" spans="1:8" ht="12.75">
      <c r="A38" s="161" t="s">
        <v>72</v>
      </c>
      <c r="B38" s="162" t="s">
        <v>93</v>
      </c>
      <c r="C38" s="163" t="s">
        <v>94</v>
      </c>
      <c r="D38" s="164"/>
      <c r="E38" s="165"/>
      <c r="F38" s="165"/>
      <c r="G38" s="202"/>
      <c r="H38" s="166">
        <v>1</v>
      </c>
    </row>
    <row r="39" spans="1:92" ht="12.75">
      <c r="A39" s="167">
        <v>11</v>
      </c>
      <c r="B39" s="168" t="s">
        <v>95</v>
      </c>
      <c r="C39" s="169" t="s">
        <v>96</v>
      </c>
      <c r="D39" s="170" t="s">
        <v>81</v>
      </c>
      <c r="E39" s="171">
        <v>5.12</v>
      </c>
      <c r="F39" s="206"/>
      <c r="G39" s="203">
        <f>E39*F39</f>
        <v>0</v>
      </c>
      <c r="H39" s="166">
        <v>2</v>
      </c>
      <c r="AN39" s="146">
        <v>2</v>
      </c>
      <c r="AO39" s="146">
        <f>IF(AN39=1,G39,0)</f>
        <v>0</v>
      </c>
      <c r="AP39" s="146">
        <f>IF(AN39=2,G39,0)</f>
        <v>0</v>
      </c>
      <c r="AQ39" s="146">
        <f>IF(AN39=3,G39,0)</f>
        <v>0</v>
      </c>
      <c r="AR39" s="146">
        <f>IF(AN39=4,G39,0)</f>
        <v>0</v>
      </c>
      <c r="AS39" s="146">
        <f>IF(AN39=5,G39,0)</f>
        <v>0</v>
      </c>
      <c r="BO39" s="172">
        <v>1</v>
      </c>
      <c r="BP39" s="172">
        <v>7</v>
      </c>
      <c r="CN39" s="146">
        <v>0.00061</v>
      </c>
    </row>
    <row r="40" spans="1:8" ht="12.75">
      <c r="A40" s="173"/>
      <c r="B40" s="174"/>
      <c r="C40" s="227" t="s">
        <v>97</v>
      </c>
      <c r="D40" s="228"/>
      <c r="E40" s="175"/>
      <c r="F40" s="176"/>
      <c r="G40" s="204"/>
      <c r="H40" s="166"/>
    </row>
    <row r="41" spans="1:8" ht="12.75">
      <c r="A41" s="173"/>
      <c r="B41" s="174"/>
      <c r="C41" s="227" t="s">
        <v>150</v>
      </c>
      <c r="D41" s="228"/>
      <c r="E41" s="175">
        <v>5.12</v>
      </c>
      <c r="F41" s="176"/>
      <c r="G41" s="204"/>
      <c r="H41" s="166"/>
    </row>
    <row r="42" spans="1:45" ht="12.75">
      <c r="A42" s="177"/>
      <c r="B42" s="178" t="s">
        <v>73</v>
      </c>
      <c r="C42" s="179" t="str">
        <f>CONCATENATE(B38," ",C38)</f>
        <v>783 Nátěry</v>
      </c>
      <c r="D42" s="180"/>
      <c r="E42" s="181"/>
      <c r="F42" s="181"/>
      <c r="G42" s="205">
        <f>SUM(G38:G41)</f>
        <v>0</v>
      </c>
      <c r="H42" s="166">
        <v>4</v>
      </c>
      <c r="AO42" s="182">
        <f>SUM(AO38:AO41)</f>
        <v>0</v>
      </c>
      <c r="AP42" s="182">
        <f>SUM(AP38:AP41)</f>
        <v>0</v>
      </c>
      <c r="AQ42" s="182">
        <f>SUM(AQ38:AQ41)</f>
        <v>0</v>
      </c>
      <c r="AR42" s="182">
        <f>SUM(AR38:AR41)</f>
        <v>0</v>
      </c>
      <c r="AS42" s="182">
        <f>SUM(AS38:AS41)</f>
        <v>0</v>
      </c>
    </row>
    <row r="43" spans="1:8" ht="12.75">
      <c r="A43" s="161" t="s">
        <v>72</v>
      </c>
      <c r="B43" s="162" t="s">
        <v>98</v>
      </c>
      <c r="C43" s="163" t="s">
        <v>99</v>
      </c>
      <c r="D43" s="164"/>
      <c r="E43" s="165"/>
      <c r="F43" s="165"/>
      <c r="G43" s="202"/>
      <c r="H43" s="166">
        <v>1</v>
      </c>
    </row>
    <row r="44" spans="1:68" ht="12.75">
      <c r="A44" s="167">
        <v>12</v>
      </c>
      <c r="B44" s="168" t="s">
        <v>100</v>
      </c>
      <c r="C44" s="169" t="s">
        <v>126</v>
      </c>
      <c r="D44" s="170" t="s">
        <v>81</v>
      </c>
      <c r="E44" s="171">
        <v>300.54</v>
      </c>
      <c r="F44" s="206"/>
      <c r="G44" s="203">
        <f>E44*F44</f>
        <v>0</v>
      </c>
      <c r="H44" s="166"/>
      <c r="BO44" s="172"/>
      <c r="BP44" s="172"/>
    </row>
    <row r="45" spans="1:68" ht="12.75">
      <c r="A45" s="173"/>
      <c r="B45" s="174"/>
      <c r="C45" s="227" t="s">
        <v>125</v>
      </c>
      <c r="D45" s="228"/>
      <c r="E45" s="175"/>
      <c r="F45" s="176"/>
      <c r="G45" s="204"/>
      <c r="H45" s="166"/>
      <c r="BO45" s="172"/>
      <c r="BP45" s="172"/>
    </row>
    <row r="46" spans="1:68" ht="12.75">
      <c r="A46" s="173"/>
      <c r="B46" s="174"/>
      <c r="C46" s="227" t="s">
        <v>151</v>
      </c>
      <c r="D46" s="228"/>
      <c r="E46" s="175">
        <v>300.54</v>
      </c>
      <c r="F46" s="176"/>
      <c r="G46" s="204"/>
      <c r="H46" s="166"/>
      <c r="BO46" s="172"/>
      <c r="BP46" s="172"/>
    </row>
    <row r="47" spans="1:92" ht="12.75">
      <c r="A47" s="167">
        <v>13</v>
      </c>
      <c r="B47" s="168" t="s">
        <v>145</v>
      </c>
      <c r="C47" s="169" t="s">
        <v>129</v>
      </c>
      <c r="D47" s="170" t="s">
        <v>81</v>
      </c>
      <c r="E47" s="171">
        <f>E46</f>
        <v>300.54</v>
      </c>
      <c r="F47" s="206"/>
      <c r="G47" s="203">
        <f>E47*F47</f>
        <v>0</v>
      </c>
      <c r="H47" s="166">
        <v>2</v>
      </c>
      <c r="AN47" s="146">
        <v>2</v>
      </c>
      <c r="AO47" s="146">
        <f>IF(AN47=1,G47,0)</f>
        <v>0</v>
      </c>
      <c r="AP47" s="146">
        <f>IF(AN47=2,G47,0)</f>
        <v>0</v>
      </c>
      <c r="AQ47" s="146">
        <f>IF(AN47=3,G47,0)</f>
        <v>0</v>
      </c>
      <c r="AR47" s="146">
        <f>IF(AN47=4,G47,0)</f>
        <v>0</v>
      </c>
      <c r="AS47" s="146">
        <f>IF(AN47=5,G47,0)</f>
        <v>0</v>
      </c>
      <c r="BO47" s="172">
        <v>1</v>
      </c>
      <c r="BP47" s="172">
        <v>7</v>
      </c>
      <c r="CN47" s="146">
        <v>0</v>
      </c>
    </row>
    <row r="48" spans="1:68" ht="12.75">
      <c r="A48" s="167">
        <v>14</v>
      </c>
      <c r="B48" s="168" t="s">
        <v>101</v>
      </c>
      <c r="C48" s="169" t="s">
        <v>124</v>
      </c>
      <c r="D48" s="170" t="s">
        <v>81</v>
      </c>
      <c r="E48" s="171">
        <v>300.54</v>
      </c>
      <c r="F48" s="206"/>
      <c r="G48" s="203">
        <f>E48*F48</f>
        <v>0</v>
      </c>
      <c r="H48" s="166"/>
      <c r="BO48" s="172"/>
      <c r="BP48" s="172"/>
    </row>
    <row r="49" spans="1:45" ht="12.75">
      <c r="A49" s="177"/>
      <c r="B49" s="178" t="s">
        <v>73</v>
      </c>
      <c r="C49" s="179" t="str">
        <f>CONCATENATE(B43," ",C43)</f>
        <v>784 Malby</v>
      </c>
      <c r="D49" s="180"/>
      <c r="E49" s="181"/>
      <c r="F49" s="181"/>
      <c r="G49" s="205">
        <f>SUM(G43:G48)</f>
        <v>0</v>
      </c>
      <c r="H49" s="166">
        <v>4</v>
      </c>
      <c r="AO49" s="182">
        <f>SUM(AO43:AO47)</f>
        <v>0</v>
      </c>
      <c r="AP49" s="182">
        <f>SUM(AP43:AP47)</f>
        <v>0</v>
      </c>
      <c r="AQ49" s="182">
        <f>SUM(AQ43:AQ47)</f>
        <v>0</v>
      </c>
      <c r="AR49" s="182">
        <f>SUM(AR43:AR47)</f>
        <v>0</v>
      </c>
      <c r="AS49" s="182">
        <f>SUM(AS43:AS47)</f>
        <v>0</v>
      </c>
    </row>
    <row r="50" spans="1:8" ht="12.75">
      <c r="A50" s="161" t="s">
        <v>72</v>
      </c>
      <c r="B50" s="162" t="s">
        <v>102</v>
      </c>
      <c r="C50" s="163" t="s">
        <v>103</v>
      </c>
      <c r="D50" s="164"/>
      <c r="E50" s="165"/>
      <c r="F50" s="165"/>
      <c r="G50" s="202"/>
      <c r="H50" s="166">
        <v>1</v>
      </c>
    </row>
    <row r="51" spans="1:92" ht="12.75">
      <c r="A51" s="167">
        <v>15</v>
      </c>
      <c r="B51" s="168" t="s">
        <v>104</v>
      </c>
      <c r="C51" s="169" t="s">
        <v>168</v>
      </c>
      <c r="D51" s="170" t="s">
        <v>75</v>
      </c>
      <c r="E51" s="171">
        <v>1</v>
      </c>
      <c r="F51" s="206"/>
      <c r="G51" s="203">
        <f aca="true" t="shared" si="0" ref="G51:G55">E51*F51</f>
        <v>0</v>
      </c>
      <c r="H51" s="166">
        <v>2</v>
      </c>
      <c r="AN51" s="146">
        <v>4</v>
      </c>
      <c r="AO51" s="146">
        <f>IF(AN51=1,G51,0)</f>
        <v>0</v>
      </c>
      <c r="AP51" s="146">
        <f>IF(AN51=2,G51,0)</f>
        <v>0</v>
      </c>
      <c r="AQ51" s="146">
        <f>IF(AN51=3,G51,0)</f>
        <v>0</v>
      </c>
      <c r="AR51" s="146">
        <f>IF(AN51=4,G51,0)</f>
        <v>0</v>
      </c>
      <c r="AS51" s="146">
        <f>IF(AN51=5,G51,0)</f>
        <v>0</v>
      </c>
      <c r="BO51" s="172">
        <v>12</v>
      </c>
      <c r="BP51" s="172">
        <v>0</v>
      </c>
      <c r="CN51" s="146">
        <v>0</v>
      </c>
    </row>
    <row r="52" spans="1:92" ht="12.75">
      <c r="A52" s="167">
        <v>16</v>
      </c>
      <c r="B52" s="168" t="s">
        <v>104</v>
      </c>
      <c r="C52" s="169" t="s">
        <v>169</v>
      </c>
      <c r="D52" s="170" t="s">
        <v>75</v>
      </c>
      <c r="E52" s="171">
        <v>1</v>
      </c>
      <c r="F52" s="206"/>
      <c r="G52" s="203">
        <f t="shared" si="0"/>
        <v>0</v>
      </c>
      <c r="H52" s="166">
        <v>2</v>
      </c>
      <c r="AN52" s="146">
        <v>4</v>
      </c>
      <c r="AO52" s="146">
        <f>IF(AN52=1,G52,0)</f>
        <v>0</v>
      </c>
      <c r="AP52" s="146">
        <f>IF(AN52=2,G52,0)</f>
        <v>0</v>
      </c>
      <c r="AQ52" s="146">
        <f>IF(AN52=3,G52,0)</f>
        <v>0</v>
      </c>
      <c r="AR52" s="146">
        <f>IF(AN52=4,G52,0)</f>
        <v>0</v>
      </c>
      <c r="AS52" s="146">
        <f>IF(AN52=5,G52,0)</f>
        <v>0</v>
      </c>
      <c r="BO52" s="172">
        <v>12</v>
      </c>
      <c r="BP52" s="172">
        <v>0</v>
      </c>
      <c r="CN52" s="146">
        <v>0</v>
      </c>
    </row>
    <row r="53" spans="1:68" ht="12.75">
      <c r="A53" s="167">
        <v>17</v>
      </c>
      <c r="B53" s="168" t="s">
        <v>104</v>
      </c>
      <c r="C53" s="169" t="s">
        <v>170</v>
      </c>
      <c r="D53" s="170" t="s">
        <v>75</v>
      </c>
      <c r="E53" s="171">
        <v>1</v>
      </c>
      <c r="F53" s="206"/>
      <c r="G53" s="203">
        <f t="shared" si="0"/>
        <v>0</v>
      </c>
      <c r="H53" s="166"/>
      <c r="BO53" s="172"/>
      <c r="BP53" s="172"/>
    </row>
    <row r="54" spans="1:92" ht="12.75">
      <c r="A54" s="167">
        <v>18</v>
      </c>
      <c r="B54" s="168" t="s">
        <v>104</v>
      </c>
      <c r="C54" s="169" t="s">
        <v>176</v>
      </c>
      <c r="D54" s="170" t="s">
        <v>75</v>
      </c>
      <c r="E54" s="171">
        <v>1</v>
      </c>
      <c r="F54" s="206"/>
      <c r="G54" s="203">
        <f t="shared" si="0"/>
        <v>0</v>
      </c>
      <c r="H54" s="166">
        <v>2</v>
      </c>
      <c r="AN54" s="146">
        <v>4</v>
      </c>
      <c r="AO54" s="146">
        <f>IF(AN54=1,G54,0)</f>
        <v>0</v>
      </c>
      <c r="AP54" s="146">
        <f>IF(AN54=2,G54,0)</f>
        <v>0</v>
      </c>
      <c r="AQ54" s="146">
        <f>IF(AN54=3,G54,0)</f>
        <v>0</v>
      </c>
      <c r="AR54" s="146">
        <f>IF(AN54=4,G54,0)</f>
        <v>0</v>
      </c>
      <c r="AS54" s="146">
        <f>IF(AN54=5,G54,0)</f>
        <v>0</v>
      </c>
      <c r="BO54" s="172">
        <v>12</v>
      </c>
      <c r="BP54" s="172">
        <v>0</v>
      </c>
      <c r="CN54" s="146">
        <v>0</v>
      </c>
    </row>
    <row r="55" spans="1:92" ht="22.5">
      <c r="A55" s="167">
        <v>19</v>
      </c>
      <c r="B55" s="168" t="s">
        <v>104</v>
      </c>
      <c r="C55" s="169" t="s">
        <v>128</v>
      </c>
      <c r="D55" s="170" t="s">
        <v>75</v>
      </c>
      <c r="E55" s="171">
        <v>1</v>
      </c>
      <c r="F55" s="206"/>
      <c r="G55" s="203">
        <f t="shared" si="0"/>
        <v>0</v>
      </c>
      <c r="H55" s="166">
        <v>2</v>
      </c>
      <c r="AN55" s="146">
        <v>4</v>
      </c>
      <c r="AO55" s="146">
        <f>IF(AN55=1,G55,0)</f>
        <v>0</v>
      </c>
      <c r="AP55" s="146">
        <f>IF(AN55=2,G55,0)</f>
        <v>0</v>
      </c>
      <c r="AQ55" s="146">
        <f>IF(AN55=3,G55,0)</f>
        <v>0</v>
      </c>
      <c r="AR55" s="146">
        <f>IF(AN55=4,G55,0)</f>
        <v>0</v>
      </c>
      <c r="AS55" s="146">
        <f>IF(AN55=5,G55,0)</f>
        <v>0</v>
      </c>
      <c r="BO55" s="172">
        <v>12</v>
      </c>
      <c r="BP55" s="172">
        <v>0</v>
      </c>
      <c r="CN55" s="146">
        <v>0</v>
      </c>
    </row>
    <row r="56" spans="1:45" ht="12.75">
      <c r="A56" s="177"/>
      <c r="B56" s="178" t="s">
        <v>73</v>
      </c>
      <c r="C56" s="179" t="str">
        <f>CONCATENATE(B50," ",C50)</f>
        <v>M33 Montáže dopravních zařízení a vah-výtahy</v>
      </c>
      <c r="D56" s="180"/>
      <c r="E56" s="181"/>
      <c r="F56" s="181"/>
      <c r="G56" s="205">
        <f>SUM(G50:G55)</f>
        <v>0</v>
      </c>
      <c r="H56" s="166">
        <v>4</v>
      </c>
      <c r="AO56" s="182">
        <f>SUM(AO50:AO55)</f>
        <v>0</v>
      </c>
      <c r="AP56" s="182">
        <f>SUM(AP50:AP55)</f>
        <v>0</v>
      </c>
      <c r="AQ56" s="182">
        <f>SUM(AQ50:AQ55)</f>
        <v>0</v>
      </c>
      <c r="AR56" s="182">
        <f>SUM(AR50:AR55)</f>
        <v>0</v>
      </c>
      <c r="AS56" s="182">
        <f>SUM(AS50:AS55)</f>
        <v>0</v>
      </c>
    </row>
    <row r="57" spans="1:8" ht="12.75">
      <c r="A57" s="161" t="s">
        <v>72</v>
      </c>
      <c r="B57" s="162" t="s">
        <v>105</v>
      </c>
      <c r="C57" s="163" t="s">
        <v>106</v>
      </c>
      <c r="D57" s="164"/>
      <c r="E57" s="165"/>
      <c r="F57" s="165"/>
      <c r="G57" s="202"/>
      <c r="H57" s="166">
        <v>1</v>
      </c>
    </row>
    <row r="58" spans="1:92" ht="12.75">
      <c r="A58" s="167">
        <v>20</v>
      </c>
      <c r="B58" s="168" t="s">
        <v>107</v>
      </c>
      <c r="C58" s="169" t="s">
        <v>152</v>
      </c>
      <c r="D58" s="170" t="s">
        <v>92</v>
      </c>
      <c r="E58" s="171">
        <v>0.95</v>
      </c>
      <c r="F58" s="206"/>
      <c r="G58" s="203">
        <f aca="true" t="shared" si="1" ref="G58:G62">E58*F58</f>
        <v>0</v>
      </c>
      <c r="H58" s="166">
        <v>2</v>
      </c>
      <c r="AN58" s="146">
        <v>1</v>
      </c>
      <c r="AO58" s="146">
        <f>IF(AN58=1,G58,0)</f>
        <v>0</v>
      </c>
      <c r="AP58" s="146">
        <f>IF(AN58=2,G58,0)</f>
        <v>0</v>
      </c>
      <c r="AQ58" s="146">
        <f>IF(AN58=3,G58,0)</f>
        <v>0</v>
      </c>
      <c r="AR58" s="146">
        <f>IF(AN58=4,G58,0)</f>
        <v>0</v>
      </c>
      <c r="AS58" s="146">
        <f>IF(AN58=5,G58,0)</f>
        <v>0</v>
      </c>
      <c r="BO58" s="172">
        <v>8</v>
      </c>
      <c r="BP58" s="172">
        <v>0</v>
      </c>
      <c r="CN58" s="146">
        <v>0</v>
      </c>
    </row>
    <row r="59" spans="1:92" ht="12.75">
      <c r="A59" s="167">
        <v>21</v>
      </c>
      <c r="B59" s="168" t="s">
        <v>109</v>
      </c>
      <c r="C59" s="169" t="s">
        <v>153</v>
      </c>
      <c r="D59" s="170" t="s">
        <v>92</v>
      </c>
      <c r="E59" s="171">
        <v>0.95</v>
      </c>
      <c r="F59" s="206"/>
      <c r="G59" s="203">
        <f t="shared" si="1"/>
        <v>0</v>
      </c>
      <c r="H59" s="166">
        <v>2</v>
      </c>
      <c r="AN59" s="146">
        <v>1</v>
      </c>
      <c r="AO59" s="146">
        <f>IF(AN59=1,G59,0)</f>
        <v>0</v>
      </c>
      <c r="AP59" s="146">
        <f>IF(AN59=2,G59,0)</f>
        <v>0</v>
      </c>
      <c r="AQ59" s="146">
        <f>IF(AN59=3,G59,0)</f>
        <v>0</v>
      </c>
      <c r="AR59" s="146">
        <f>IF(AN59=4,G59,0)</f>
        <v>0</v>
      </c>
      <c r="AS59" s="146">
        <f>IF(AN59=5,G59,0)</f>
        <v>0</v>
      </c>
      <c r="BO59" s="172">
        <v>8</v>
      </c>
      <c r="BP59" s="172">
        <v>0</v>
      </c>
      <c r="CN59" s="146">
        <v>0</v>
      </c>
    </row>
    <row r="60" spans="1:92" ht="12.75">
      <c r="A60" s="167">
        <v>22</v>
      </c>
      <c r="B60" s="168" t="s">
        <v>110</v>
      </c>
      <c r="C60" s="169" t="s">
        <v>111</v>
      </c>
      <c r="D60" s="170" t="s">
        <v>92</v>
      </c>
      <c r="E60" s="171">
        <v>0.95</v>
      </c>
      <c r="F60" s="206"/>
      <c r="G60" s="203">
        <f t="shared" si="1"/>
        <v>0</v>
      </c>
      <c r="H60" s="166">
        <v>2</v>
      </c>
      <c r="AN60" s="146">
        <v>1</v>
      </c>
      <c r="AO60" s="146">
        <f>IF(AN60=1,G60,0)</f>
        <v>0</v>
      </c>
      <c r="AP60" s="146">
        <f>IF(AN60=2,G60,0)</f>
        <v>0</v>
      </c>
      <c r="AQ60" s="146">
        <f>IF(AN60=3,G60,0)</f>
        <v>0</v>
      </c>
      <c r="AR60" s="146">
        <f>IF(AN60=4,G60,0)</f>
        <v>0</v>
      </c>
      <c r="AS60" s="146">
        <f>IF(AN60=5,G60,0)</f>
        <v>0</v>
      </c>
      <c r="BO60" s="172">
        <v>8</v>
      </c>
      <c r="BP60" s="172">
        <v>0</v>
      </c>
      <c r="CN60" s="146">
        <v>0</v>
      </c>
    </row>
    <row r="61" spans="1:68" ht="12.75">
      <c r="A61" s="167">
        <v>23</v>
      </c>
      <c r="B61" s="168" t="s">
        <v>108</v>
      </c>
      <c r="C61" s="169" t="s">
        <v>154</v>
      </c>
      <c r="D61" s="170" t="s">
        <v>92</v>
      </c>
      <c r="E61" s="171">
        <v>0.95</v>
      </c>
      <c r="F61" s="206"/>
      <c r="G61" s="203">
        <f t="shared" si="1"/>
        <v>0</v>
      </c>
      <c r="H61" s="166"/>
      <c r="BO61" s="172"/>
      <c r="BP61" s="172"/>
    </row>
    <row r="62" spans="1:92" ht="12.75">
      <c r="A62" s="167">
        <v>24</v>
      </c>
      <c r="B62" s="168" t="s">
        <v>112</v>
      </c>
      <c r="C62" s="169" t="s">
        <v>113</v>
      </c>
      <c r="D62" s="170" t="s">
        <v>92</v>
      </c>
      <c r="E62" s="171">
        <v>0.95</v>
      </c>
      <c r="F62" s="206"/>
      <c r="G62" s="203">
        <f t="shared" si="1"/>
        <v>0</v>
      </c>
      <c r="H62" s="166">
        <v>2</v>
      </c>
      <c r="AN62" s="146">
        <v>1</v>
      </c>
      <c r="AO62" s="146">
        <f>IF(AN62=1,G62,0)</f>
        <v>0</v>
      </c>
      <c r="AP62" s="146">
        <f>IF(AN62=2,G62,0)</f>
        <v>0</v>
      </c>
      <c r="AQ62" s="146">
        <f>IF(AN62=3,G62,0)</f>
        <v>0</v>
      </c>
      <c r="AR62" s="146">
        <f>IF(AN62=4,G62,0)</f>
        <v>0</v>
      </c>
      <c r="AS62" s="146">
        <f>IF(AN62=5,G62,0)</f>
        <v>0</v>
      </c>
      <c r="BO62" s="172">
        <v>8</v>
      </c>
      <c r="BP62" s="172">
        <v>0</v>
      </c>
      <c r="CN62" s="146">
        <v>0</v>
      </c>
    </row>
    <row r="63" spans="1:45" ht="12.75">
      <c r="A63" s="177"/>
      <c r="B63" s="178" t="s">
        <v>73</v>
      </c>
      <c r="C63" s="179" t="str">
        <f>CONCATENATE(B57," ",C57)</f>
        <v>D96 Přesuny suti a vybouraných hmot</v>
      </c>
      <c r="D63" s="180"/>
      <c r="E63" s="181"/>
      <c r="F63" s="181"/>
      <c r="G63" s="205">
        <f>SUM(G57:G62)</f>
        <v>0</v>
      </c>
      <c r="H63" s="166">
        <v>4</v>
      </c>
      <c r="AO63" s="182">
        <f>SUM(AO57:AO62)</f>
        <v>0</v>
      </c>
      <c r="AP63" s="182">
        <f>SUM(AP57:AP62)</f>
        <v>0</v>
      </c>
      <c r="AQ63" s="182">
        <f>SUM(AQ57:AQ62)</f>
        <v>0</v>
      </c>
      <c r="AR63" s="182">
        <f>SUM(AR57:AR62)</f>
        <v>0</v>
      </c>
      <c r="AS63" s="182">
        <f>SUM(AS57:AS62)</f>
        <v>0</v>
      </c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spans="1:7" ht="12.75">
      <c r="A87" s="183"/>
      <c r="B87" s="183"/>
      <c r="C87" s="183"/>
      <c r="D87" s="183"/>
      <c r="E87" s="183"/>
      <c r="F87" s="183"/>
      <c r="G87" s="183"/>
    </row>
    <row r="88" spans="1:7" ht="12.75">
      <c r="A88" s="183"/>
      <c r="B88" s="183"/>
      <c r="C88" s="183"/>
      <c r="D88" s="183"/>
      <c r="E88" s="183"/>
      <c r="F88" s="183"/>
      <c r="G88" s="183"/>
    </row>
    <row r="89" spans="1:7" ht="12.75">
      <c r="A89" s="183"/>
      <c r="B89" s="183"/>
      <c r="C89" s="183"/>
      <c r="D89" s="183"/>
      <c r="E89" s="183"/>
      <c r="F89" s="183"/>
      <c r="G89" s="183"/>
    </row>
    <row r="90" spans="1:7" ht="12.75">
      <c r="A90" s="183"/>
      <c r="B90" s="183"/>
      <c r="C90" s="183"/>
      <c r="D90" s="183"/>
      <c r="E90" s="183"/>
      <c r="F90" s="183"/>
      <c r="G90" s="183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spans="1:2" ht="12.75">
      <c r="A122" s="184"/>
      <c r="B122" s="184"/>
    </row>
    <row r="123" spans="1:7" ht="12.75">
      <c r="A123" s="183"/>
      <c r="B123" s="183"/>
      <c r="C123" s="186"/>
      <c r="D123" s="186"/>
      <c r="E123" s="187"/>
      <c r="F123" s="186"/>
      <c r="G123" s="188"/>
    </row>
    <row r="124" spans="1:7" ht="12.75">
      <c r="A124" s="189"/>
      <c r="B124" s="189"/>
      <c r="C124" s="183"/>
      <c r="D124" s="183"/>
      <c r="E124" s="190"/>
      <c r="F124" s="183"/>
      <c r="G124" s="183"/>
    </row>
    <row r="125" spans="1:7" ht="12.75">
      <c r="A125" s="183"/>
      <c r="B125" s="183"/>
      <c r="C125" s="183"/>
      <c r="D125" s="183"/>
      <c r="E125" s="190"/>
      <c r="F125" s="183"/>
      <c r="G125" s="183"/>
    </row>
    <row r="126" spans="1:7" ht="12.75">
      <c r="A126" s="183"/>
      <c r="B126" s="183"/>
      <c r="C126" s="183"/>
      <c r="D126" s="183"/>
      <c r="E126" s="190"/>
      <c r="F126" s="183"/>
      <c r="G126" s="183"/>
    </row>
    <row r="127" spans="1:7" ht="12.75">
      <c r="A127" s="183"/>
      <c r="B127" s="183"/>
      <c r="C127" s="183"/>
      <c r="D127" s="183"/>
      <c r="E127" s="190"/>
      <c r="F127" s="183"/>
      <c r="G127" s="183"/>
    </row>
    <row r="128" spans="1:7" ht="12.75">
      <c r="A128" s="183"/>
      <c r="B128" s="183"/>
      <c r="C128" s="183"/>
      <c r="D128" s="183"/>
      <c r="E128" s="190"/>
      <c r="F128" s="183"/>
      <c r="G128" s="183"/>
    </row>
    <row r="129" spans="1:7" ht="12.75">
      <c r="A129" s="183"/>
      <c r="B129" s="183"/>
      <c r="C129" s="183"/>
      <c r="D129" s="183"/>
      <c r="E129" s="190"/>
      <c r="F129" s="183"/>
      <c r="G129" s="183"/>
    </row>
    <row r="130" spans="1:7" ht="12.75">
      <c r="A130" s="183"/>
      <c r="B130" s="183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</sheetData>
  <mergeCells count="17">
    <mergeCell ref="C33:D33"/>
    <mergeCell ref="C40:D40"/>
    <mergeCell ref="C41:D41"/>
    <mergeCell ref="C45:D45"/>
    <mergeCell ref="C46:D46"/>
    <mergeCell ref="C29:D29"/>
    <mergeCell ref="A1:G1"/>
    <mergeCell ref="A3:B3"/>
    <mergeCell ref="A4:B4"/>
    <mergeCell ref="E4:G4"/>
    <mergeCell ref="C9:D9"/>
    <mergeCell ref="C10:D10"/>
    <mergeCell ref="C12:D12"/>
    <mergeCell ref="C16:D16"/>
    <mergeCell ref="C20:D20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6"/>
  <sheetViews>
    <sheetView showGridLines="0" showZeros="0" workbookViewId="0" topLeftCell="A45">
      <selection activeCell="C55" sqref="C55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5" customWidth="1"/>
    <col min="6" max="6" width="9.875" style="146" customWidth="1"/>
    <col min="7" max="7" width="13.875" style="146" customWidth="1"/>
    <col min="8" max="8" width="12.25390625" style="146" customWidth="1"/>
    <col min="9" max="16384" width="9.125" style="146" customWidth="1"/>
  </cols>
  <sheetData>
    <row r="1" spans="1:7" ht="15.75">
      <c r="A1" s="229" t="s">
        <v>63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4.25" thickBot="1" thickTop="1">
      <c r="A3" s="218" t="s">
        <v>47</v>
      </c>
      <c r="B3" s="219"/>
      <c r="C3" s="97" t="s">
        <v>164</v>
      </c>
      <c r="D3" s="151"/>
      <c r="E3" s="152" t="s">
        <v>64</v>
      </c>
      <c r="F3" s="153" t="str">
        <f>Rekapitulace!H1</f>
        <v>E.2</v>
      </c>
      <c r="G3" s="151"/>
    </row>
    <row r="4" spans="1:7" ht="14.25" thickBot="1" thickTop="1">
      <c r="A4" s="230" t="s">
        <v>49</v>
      </c>
      <c r="B4" s="221"/>
      <c r="C4" s="97" t="s">
        <v>171</v>
      </c>
      <c r="D4" s="154"/>
      <c r="E4" s="231"/>
      <c r="F4" s="232"/>
      <c r="G4" s="232"/>
    </row>
    <row r="5" spans="1:7" ht="13.5" thickTop="1">
      <c r="A5" s="155"/>
      <c r="B5" s="147"/>
      <c r="C5" s="147"/>
      <c r="D5" s="147"/>
      <c r="E5" s="156"/>
      <c r="F5" s="147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200" t="s">
        <v>70</v>
      </c>
      <c r="G6" s="201" t="s">
        <v>71</v>
      </c>
    </row>
    <row r="7" spans="1:45" ht="12.75">
      <c r="A7" s="161" t="s">
        <v>72</v>
      </c>
      <c r="B7" s="162" t="s">
        <v>76</v>
      </c>
      <c r="C7" s="163" t="s">
        <v>77</v>
      </c>
      <c r="D7" s="164"/>
      <c r="E7" s="165"/>
      <c r="F7" s="165"/>
      <c r="G7" s="202"/>
      <c r="H7" s="166"/>
      <c r="AO7" s="182"/>
      <c r="AP7" s="182"/>
      <c r="AQ7" s="182"/>
      <c r="AR7" s="182"/>
      <c r="AS7" s="182"/>
    </row>
    <row r="8" spans="1:45" ht="12.75">
      <c r="A8" s="167">
        <v>1</v>
      </c>
      <c r="B8" s="168" t="s">
        <v>78</v>
      </c>
      <c r="C8" s="169" t="s">
        <v>79</v>
      </c>
      <c r="D8" s="170" t="s">
        <v>74</v>
      </c>
      <c r="E8" s="171">
        <v>9</v>
      </c>
      <c r="F8" s="206"/>
      <c r="G8" s="203">
        <f>E8*F8</f>
        <v>0</v>
      </c>
      <c r="H8" s="166"/>
      <c r="AO8" s="182"/>
      <c r="AP8" s="182"/>
      <c r="AQ8" s="182"/>
      <c r="AR8" s="182"/>
      <c r="AS8" s="182"/>
    </row>
    <row r="9" spans="1:45" ht="12.75">
      <c r="A9" s="173"/>
      <c r="B9" s="174"/>
      <c r="C9" s="227" t="s">
        <v>80</v>
      </c>
      <c r="D9" s="228"/>
      <c r="E9" s="175">
        <v>0</v>
      </c>
      <c r="F9" s="176"/>
      <c r="G9" s="204"/>
      <c r="H9" s="166"/>
      <c r="AO9" s="182"/>
      <c r="AP9" s="182"/>
      <c r="AQ9" s="182"/>
      <c r="AR9" s="182"/>
      <c r="AS9" s="182"/>
    </row>
    <row r="10" spans="1:45" ht="12.75">
      <c r="A10" s="173"/>
      <c r="B10" s="174"/>
      <c r="C10" s="227" t="s">
        <v>130</v>
      </c>
      <c r="D10" s="228"/>
      <c r="E10" s="175">
        <v>9</v>
      </c>
      <c r="F10" s="176"/>
      <c r="G10" s="204"/>
      <c r="H10" s="197">
        <v>2964</v>
      </c>
      <c r="AO10" s="182"/>
      <c r="AP10" s="182"/>
      <c r="AQ10" s="182"/>
      <c r="AR10" s="182"/>
      <c r="AS10" s="182"/>
    </row>
    <row r="11" spans="1:45" ht="12.75">
      <c r="A11" s="167">
        <v>2</v>
      </c>
      <c r="B11" s="168" t="s">
        <v>155</v>
      </c>
      <c r="C11" s="169" t="s">
        <v>157</v>
      </c>
      <c r="D11" s="170" t="s">
        <v>156</v>
      </c>
      <c r="E11" s="171">
        <f>E12</f>
        <v>63.6</v>
      </c>
      <c r="F11" s="206"/>
      <c r="G11" s="203">
        <f>E11*F11</f>
        <v>0</v>
      </c>
      <c r="H11" s="166"/>
      <c r="AO11" s="182"/>
      <c r="AP11" s="182"/>
      <c r="AQ11" s="182"/>
      <c r="AR11" s="182"/>
      <c r="AS11" s="182"/>
    </row>
    <row r="12" spans="1:45" ht="12.75">
      <c r="A12" s="173"/>
      <c r="B12" s="174"/>
      <c r="C12" s="227" t="s">
        <v>158</v>
      </c>
      <c r="D12" s="228"/>
      <c r="E12" s="175">
        <v>63.6</v>
      </c>
      <c r="F12" s="176"/>
      <c r="G12" s="204"/>
      <c r="H12" s="166"/>
      <c r="AO12" s="182"/>
      <c r="AP12" s="182"/>
      <c r="AQ12" s="182"/>
      <c r="AR12" s="182"/>
      <c r="AS12" s="182"/>
    </row>
    <row r="13" spans="1:45" ht="12.75">
      <c r="A13" s="177"/>
      <c r="B13" s="178" t="s">
        <v>73</v>
      </c>
      <c r="C13" s="179" t="str">
        <f>CONCATENATE(B7," ",C7)</f>
        <v>61 Upravy povrchů vnitřní</v>
      </c>
      <c r="D13" s="180"/>
      <c r="E13" s="181"/>
      <c r="F13" s="181"/>
      <c r="G13" s="205">
        <f>SUM(G7:G12)</f>
        <v>0</v>
      </c>
      <c r="H13" s="166"/>
      <c r="AO13" s="182"/>
      <c r="AP13" s="182"/>
      <c r="AQ13" s="182"/>
      <c r="AR13" s="182"/>
      <c r="AS13" s="182"/>
    </row>
    <row r="14" spans="1:8" ht="12.75">
      <c r="A14" s="161" t="s">
        <v>72</v>
      </c>
      <c r="B14" s="162" t="s">
        <v>131</v>
      </c>
      <c r="C14" s="163" t="s">
        <v>132</v>
      </c>
      <c r="D14" s="164"/>
      <c r="E14" s="165"/>
      <c r="F14" s="165"/>
      <c r="G14" s="202"/>
      <c r="H14" s="166">
        <v>1</v>
      </c>
    </row>
    <row r="15" spans="1:92" ht="12.75">
      <c r="A15" s="167">
        <v>3</v>
      </c>
      <c r="B15" s="168" t="s">
        <v>133</v>
      </c>
      <c r="C15" s="169" t="s">
        <v>134</v>
      </c>
      <c r="D15" s="170" t="s">
        <v>81</v>
      </c>
      <c r="E15" s="171">
        <f>E16</f>
        <v>4.28</v>
      </c>
      <c r="F15" s="206"/>
      <c r="G15" s="203">
        <f>E15*F15</f>
        <v>0</v>
      </c>
      <c r="H15" s="166">
        <v>2</v>
      </c>
      <c r="AN15" s="146">
        <v>1</v>
      </c>
      <c r="AO15" s="146">
        <f>IF(AN15=1,G15,0)</f>
        <v>0</v>
      </c>
      <c r="AP15" s="146">
        <f>IF(AN15=2,G15,0)</f>
        <v>0</v>
      </c>
      <c r="AQ15" s="146">
        <f>IF(AN15=3,G15,0)</f>
        <v>0</v>
      </c>
      <c r="AR15" s="146">
        <f>IF(AN15=4,G15,0)</f>
        <v>0</v>
      </c>
      <c r="AS15" s="146">
        <f>IF(AN15=5,G15,0)</f>
        <v>0</v>
      </c>
      <c r="BO15" s="172">
        <v>1</v>
      </c>
      <c r="BP15" s="172">
        <v>1</v>
      </c>
      <c r="CN15" s="146">
        <v>0.0001</v>
      </c>
    </row>
    <row r="16" spans="1:8" ht="12.75">
      <c r="A16" s="173"/>
      <c r="B16" s="174"/>
      <c r="C16" s="227" t="s">
        <v>146</v>
      </c>
      <c r="D16" s="228"/>
      <c r="E16" s="175">
        <v>4.28</v>
      </c>
      <c r="F16" s="176"/>
      <c r="G16" s="204"/>
      <c r="H16" s="166"/>
    </row>
    <row r="17" spans="1:45" ht="12.75">
      <c r="A17" s="177"/>
      <c r="B17" s="178" t="s">
        <v>73</v>
      </c>
      <c r="C17" s="179" t="str">
        <f>CONCATENATE(B14," ",C14)</f>
        <v>63 Podlahy a podlahové konstrukce</v>
      </c>
      <c r="D17" s="180"/>
      <c r="E17" s="181"/>
      <c r="F17" s="181"/>
      <c r="G17" s="205">
        <f>SUM(G14:G16)</f>
        <v>0</v>
      </c>
      <c r="H17" s="166">
        <v>4</v>
      </c>
      <c r="AO17" s="182">
        <f>SUM(AO14:AO16)</f>
        <v>0</v>
      </c>
      <c r="AP17" s="182">
        <f>SUM(AP14:AP16)</f>
        <v>0</v>
      </c>
      <c r="AQ17" s="182">
        <f>SUM(AQ14:AQ16)</f>
        <v>0</v>
      </c>
      <c r="AR17" s="182">
        <f>SUM(AR14:AR16)</f>
        <v>0</v>
      </c>
      <c r="AS17" s="182">
        <f>SUM(AS14:AS16)</f>
        <v>0</v>
      </c>
    </row>
    <row r="18" spans="1:45" ht="12.75">
      <c r="A18" s="161" t="s">
        <v>72</v>
      </c>
      <c r="B18" s="162" t="s">
        <v>159</v>
      </c>
      <c r="C18" s="163" t="s">
        <v>160</v>
      </c>
      <c r="D18" s="164"/>
      <c r="E18" s="165"/>
      <c r="F18" s="165"/>
      <c r="G18" s="202"/>
      <c r="H18" s="166">
        <v>64</v>
      </c>
      <c r="AO18" s="182"/>
      <c r="AP18" s="182"/>
      <c r="AQ18" s="182"/>
      <c r="AR18" s="182"/>
      <c r="AS18" s="182"/>
    </row>
    <row r="19" spans="1:45" ht="12.75">
      <c r="A19" s="167">
        <v>4</v>
      </c>
      <c r="B19" s="168" t="s">
        <v>161</v>
      </c>
      <c r="C19" s="169" t="s">
        <v>162</v>
      </c>
      <c r="D19" s="170" t="s">
        <v>142</v>
      </c>
      <c r="E19" s="171">
        <f>E20</f>
        <v>63.6</v>
      </c>
      <c r="F19" s="206"/>
      <c r="G19" s="203">
        <f>E19*F19</f>
        <v>0</v>
      </c>
      <c r="H19" s="166" t="s">
        <v>161</v>
      </c>
      <c r="K19" s="198"/>
      <c r="AO19" s="182"/>
      <c r="AP19" s="182"/>
      <c r="AQ19" s="182"/>
      <c r="AR19" s="182"/>
      <c r="AS19" s="182"/>
    </row>
    <row r="20" spans="1:45" ht="12.75">
      <c r="A20" s="173"/>
      <c r="B20" s="174"/>
      <c r="C20" s="227" t="s">
        <v>158</v>
      </c>
      <c r="D20" s="228"/>
      <c r="E20" s="175">
        <v>63.6</v>
      </c>
      <c r="F20" s="176"/>
      <c r="G20" s="204"/>
      <c r="H20" s="166"/>
      <c r="AO20" s="182"/>
      <c r="AP20" s="182"/>
      <c r="AQ20" s="182"/>
      <c r="AR20" s="182"/>
      <c r="AS20" s="182"/>
    </row>
    <row r="21" spans="1:45" ht="12.75">
      <c r="A21" s="177"/>
      <c r="B21" s="178" t="s">
        <v>73</v>
      </c>
      <c r="C21" s="179" t="str">
        <f>CONCATENATE(B18," ",C18)</f>
        <v>64 Výplně otvorů</v>
      </c>
      <c r="D21" s="180"/>
      <c r="E21" s="181"/>
      <c r="F21" s="181"/>
      <c r="G21" s="205">
        <f>SUM(G18:G20)</f>
        <v>0</v>
      </c>
      <c r="H21" s="166" t="s">
        <v>73</v>
      </c>
      <c r="K21" s="198"/>
      <c r="AO21" s="182"/>
      <c r="AP21" s="182"/>
      <c r="AQ21" s="182"/>
      <c r="AR21" s="182"/>
      <c r="AS21" s="182"/>
    </row>
    <row r="22" spans="1:8" ht="12.75">
      <c r="A22" s="161" t="s">
        <v>72</v>
      </c>
      <c r="B22" s="162" t="s">
        <v>82</v>
      </c>
      <c r="C22" s="163" t="s">
        <v>83</v>
      </c>
      <c r="D22" s="164"/>
      <c r="E22" s="165"/>
      <c r="F22" s="165"/>
      <c r="G22" s="202"/>
      <c r="H22" s="166">
        <v>1</v>
      </c>
    </row>
    <row r="23" spans="1:92" ht="12.75">
      <c r="A23" s="167">
        <v>5</v>
      </c>
      <c r="B23" s="168" t="s">
        <v>138</v>
      </c>
      <c r="C23" s="169" t="s">
        <v>136</v>
      </c>
      <c r="D23" s="170" t="s">
        <v>137</v>
      </c>
      <c r="E23" s="171">
        <f>E24</f>
        <v>0.63</v>
      </c>
      <c r="F23" s="206"/>
      <c r="G23" s="203">
        <f>E23*F23</f>
        <v>0</v>
      </c>
      <c r="H23" s="166">
        <v>2</v>
      </c>
      <c r="AN23" s="146">
        <v>1</v>
      </c>
      <c r="AO23" s="146">
        <f>IF(AN23=1,G23,0)</f>
        <v>0</v>
      </c>
      <c r="AP23" s="146">
        <f>IF(AN23=2,G23,0)</f>
        <v>0</v>
      </c>
      <c r="AQ23" s="146">
        <f>IF(AN23=3,G23,0)</f>
        <v>0</v>
      </c>
      <c r="AR23" s="146">
        <f>IF(AN23=4,G23,0)</f>
        <v>0</v>
      </c>
      <c r="AS23" s="146">
        <f>IF(AN23=5,G23,0)</f>
        <v>0</v>
      </c>
      <c r="BO23" s="172">
        <v>1</v>
      </c>
      <c r="BP23" s="172">
        <v>1</v>
      </c>
      <c r="CN23" s="146">
        <v>0</v>
      </c>
    </row>
    <row r="24" spans="1:68" ht="12.75">
      <c r="A24" s="173"/>
      <c r="B24" s="174"/>
      <c r="C24" s="227" t="s">
        <v>141</v>
      </c>
      <c r="D24" s="228"/>
      <c r="E24" s="175">
        <v>0.63</v>
      </c>
      <c r="F24" s="176"/>
      <c r="G24" s="204"/>
      <c r="H24" s="166"/>
      <c r="BO24" s="172"/>
      <c r="BP24" s="172"/>
    </row>
    <row r="25" spans="1:68" ht="12.75">
      <c r="A25" s="167">
        <v>6</v>
      </c>
      <c r="B25" s="168" t="s">
        <v>139</v>
      </c>
      <c r="C25" s="169" t="s">
        <v>140</v>
      </c>
      <c r="D25" s="170" t="s">
        <v>137</v>
      </c>
      <c r="E25" s="171">
        <f>E26</f>
        <v>0.09</v>
      </c>
      <c r="F25" s="206"/>
      <c r="G25" s="203">
        <f>E25*F25</f>
        <v>0</v>
      </c>
      <c r="H25" s="166"/>
      <c r="BO25" s="172"/>
      <c r="BP25" s="172"/>
    </row>
    <row r="26" spans="1:68" ht="12.75">
      <c r="A26" s="173"/>
      <c r="B26" s="174"/>
      <c r="C26" s="227" t="s">
        <v>147</v>
      </c>
      <c r="D26" s="228"/>
      <c r="E26" s="175">
        <v>0.09</v>
      </c>
      <c r="F26" s="176"/>
      <c r="G26" s="204"/>
      <c r="H26" s="166"/>
      <c r="BO26" s="172"/>
      <c r="BP26" s="172"/>
    </row>
    <row r="27" spans="1:68" ht="12.75">
      <c r="A27" s="167">
        <v>7</v>
      </c>
      <c r="B27" s="168" t="s">
        <v>84</v>
      </c>
      <c r="C27" s="169" t="s">
        <v>123</v>
      </c>
      <c r="D27" s="170" t="s">
        <v>74</v>
      </c>
      <c r="E27" s="171">
        <v>9</v>
      </c>
      <c r="F27" s="206"/>
      <c r="G27" s="203">
        <f>E27*F27</f>
        <v>0</v>
      </c>
      <c r="H27" s="166"/>
      <c r="BO27" s="172"/>
      <c r="BP27" s="172"/>
    </row>
    <row r="28" spans="1:92" ht="12.75">
      <c r="A28" s="167">
        <v>8</v>
      </c>
      <c r="B28" s="168" t="s">
        <v>85</v>
      </c>
      <c r="C28" s="169" t="s">
        <v>135</v>
      </c>
      <c r="D28" s="170" t="s">
        <v>81</v>
      </c>
      <c r="E28" s="171">
        <f>E29</f>
        <v>27.72</v>
      </c>
      <c r="F28" s="206"/>
      <c r="G28" s="203">
        <f>E28*F28</f>
        <v>0</v>
      </c>
      <c r="H28" s="166">
        <v>2</v>
      </c>
      <c r="AN28" s="146">
        <v>1</v>
      </c>
      <c r="AO28" s="146">
        <f>IF(AN28=1,G28,0)</f>
        <v>0</v>
      </c>
      <c r="AP28" s="146">
        <f>IF(AN28=2,G28,0)</f>
        <v>0</v>
      </c>
      <c r="AQ28" s="146">
        <f>IF(AN28=3,G28,0)</f>
        <v>0</v>
      </c>
      <c r="AR28" s="146">
        <f>IF(AN28=4,G28,0)</f>
        <v>0</v>
      </c>
      <c r="AS28" s="146">
        <f>IF(AN28=5,G28,0)</f>
        <v>0</v>
      </c>
      <c r="BO28" s="172">
        <v>1</v>
      </c>
      <c r="BP28" s="172">
        <v>1</v>
      </c>
      <c r="CN28" s="146">
        <v>0.001</v>
      </c>
    </row>
    <row r="29" spans="1:8" ht="12.75">
      <c r="A29" s="173"/>
      <c r="B29" s="174"/>
      <c r="C29" s="227" t="s">
        <v>148</v>
      </c>
      <c r="D29" s="228"/>
      <c r="E29" s="175">
        <v>27.72</v>
      </c>
      <c r="F29" s="176"/>
      <c r="G29" s="204"/>
      <c r="H29" s="166"/>
    </row>
    <row r="30" spans="1:45" ht="12.75">
      <c r="A30" s="177"/>
      <c r="B30" s="178" t="s">
        <v>73</v>
      </c>
      <c r="C30" s="179" t="str">
        <f>CONCATENATE(B22," ",C22)</f>
        <v>96 Bourání konstrukcí</v>
      </c>
      <c r="D30" s="180"/>
      <c r="E30" s="181"/>
      <c r="F30" s="181"/>
      <c r="G30" s="205">
        <f>SUM(G22:G29)</f>
        <v>0</v>
      </c>
      <c r="H30" s="166">
        <v>4</v>
      </c>
      <c r="AO30" s="182">
        <f>SUM(AO22:AO29)</f>
        <v>0</v>
      </c>
      <c r="AP30" s="182">
        <f>SUM(AP22:AP29)</f>
        <v>0</v>
      </c>
      <c r="AQ30" s="182">
        <f>SUM(AQ22:AQ29)</f>
        <v>0</v>
      </c>
      <c r="AR30" s="182">
        <f>SUM(AR22:AR29)</f>
        <v>0</v>
      </c>
      <c r="AS30" s="182">
        <f>SUM(AS22:AS29)</f>
        <v>0</v>
      </c>
    </row>
    <row r="31" spans="1:8" ht="12.75">
      <c r="A31" s="161" t="s">
        <v>72</v>
      </c>
      <c r="B31" s="162" t="s">
        <v>86</v>
      </c>
      <c r="C31" s="163" t="s">
        <v>87</v>
      </c>
      <c r="D31" s="164"/>
      <c r="E31" s="165"/>
      <c r="F31" s="165"/>
      <c r="G31" s="202"/>
      <c r="H31" s="166">
        <v>1</v>
      </c>
    </row>
    <row r="32" spans="1:92" ht="12.75">
      <c r="A32" s="167">
        <v>9</v>
      </c>
      <c r="B32" s="168" t="s">
        <v>143</v>
      </c>
      <c r="C32" s="169" t="s">
        <v>144</v>
      </c>
      <c r="D32" s="170" t="s">
        <v>142</v>
      </c>
      <c r="E32" s="171">
        <f>E33</f>
        <v>13.2</v>
      </c>
      <c r="F32" s="206"/>
      <c r="G32" s="203">
        <f>E32*F32</f>
        <v>0</v>
      </c>
      <c r="H32" s="166">
        <v>2</v>
      </c>
      <c r="AN32" s="146">
        <v>1</v>
      </c>
      <c r="AO32" s="146">
        <f>IF(AN32=1,G32,0)</f>
        <v>0</v>
      </c>
      <c r="AP32" s="146">
        <f>IF(AN32=2,G32,0)</f>
        <v>0</v>
      </c>
      <c r="AQ32" s="146">
        <f>IF(AN32=3,G32,0)</f>
        <v>0</v>
      </c>
      <c r="AR32" s="146">
        <f>IF(AN32=4,G32,0)</f>
        <v>0</v>
      </c>
      <c r="AS32" s="146">
        <f>IF(AN32=5,G32,0)</f>
        <v>0</v>
      </c>
      <c r="BO32" s="172">
        <v>1</v>
      </c>
      <c r="BP32" s="172">
        <v>1</v>
      </c>
      <c r="CN32" s="146">
        <v>0</v>
      </c>
    </row>
    <row r="33" spans="1:68" ht="12.75">
      <c r="A33" s="173"/>
      <c r="B33" s="174"/>
      <c r="C33" s="227" t="s">
        <v>149</v>
      </c>
      <c r="D33" s="228"/>
      <c r="E33" s="175">
        <v>13.2</v>
      </c>
      <c r="F33" s="176"/>
      <c r="G33" s="204"/>
      <c r="H33" s="166"/>
      <c r="BO33" s="172"/>
      <c r="BP33" s="172"/>
    </row>
    <row r="34" spans="1:45" ht="12.75">
      <c r="A34" s="177"/>
      <c r="B34" s="178" t="s">
        <v>73</v>
      </c>
      <c r="C34" s="179" t="str">
        <f>CONCATENATE(B31," ",C31)</f>
        <v>97 Prorážení otvorů</v>
      </c>
      <c r="D34" s="180"/>
      <c r="E34" s="181"/>
      <c r="F34" s="181"/>
      <c r="G34" s="205">
        <f>SUM(G31:G32)</f>
        <v>0</v>
      </c>
      <c r="H34" s="166">
        <v>4</v>
      </c>
      <c r="AO34" s="182">
        <f>SUM(AO31:AO32)</f>
        <v>0</v>
      </c>
      <c r="AP34" s="182">
        <f>SUM(AP31:AP32)</f>
        <v>0</v>
      </c>
      <c r="AQ34" s="182">
        <f>SUM(AQ31:AQ32)</f>
        <v>0</v>
      </c>
      <c r="AR34" s="182">
        <f>SUM(AR31:AR32)</f>
        <v>0</v>
      </c>
      <c r="AS34" s="182">
        <f>SUM(AS31:AS32)</f>
        <v>0</v>
      </c>
    </row>
    <row r="35" spans="1:8" ht="12.75">
      <c r="A35" s="161" t="s">
        <v>72</v>
      </c>
      <c r="B35" s="162" t="s">
        <v>88</v>
      </c>
      <c r="C35" s="163" t="s">
        <v>89</v>
      </c>
      <c r="D35" s="164"/>
      <c r="E35" s="165"/>
      <c r="F35" s="165"/>
      <c r="G35" s="202"/>
      <c r="H35" s="166">
        <v>1</v>
      </c>
    </row>
    <row r="36" spans="1:92" ht="12.75">
      <c r="A36" s="167">
        <v>10</v>
      </c>
      <c r="B36" s="168" t="s">
        <v>90</v>
      </c>
      <c r="C36" s="169" t="s">
        <v>91</v>
      </c>
      <c r="D36" s="170" t="s">
        <v>92</v>
      </c>
      <c r="E36" s="171">
        <v>0.95</v>
      </c>
      <c r="F36" s="206"/>
      <c r="G36" s="203">
        <f>E36*F36</f>
        <v>0</v>
      </c>
      <c r="H36" s="166">
        <v>2</v>
      </c>
      <c r="AN36" s="146">
        <v>1</v>
      </c>
      <c r="AO36" s="146">
        <f>IF(AN36=1,G36,0)</f>
        <v>0</v>
      </c>
      <c r="AP36" s="146">
        <f>IF(AN36=2,G36,0)</f>
        <v>0</v>
      </c>
      <c r="AQ36" s="146">
        <f>IF(AN36=3,G36,0)</f>
        <v>0</v>
      </c>
      <c r="AR36" s="146">
        <f>IF(AN36=4,G36,0)</f>
        <v>0</v>
      </c>
      <c r="AS36" s="146">
        <f>IF(AN36=5,G36,0)</f>
        <v>0</v>
      </c>
      <c r="BO36" s="172">
        <v>7</v>
      </c>
      <c r="BP36" s="172">
        <v>1</v>
      </c>
      <c r="CN36" s="146">
        <v>0</v>
      </c>
    </row>
    <row r="37" spans="1:45" ht="12.75">
      <c r="A37" s="177"/>
      <c r="B37" s="178" t="s">
        <v>73</v>
      </c>
      <c r="C37" s="179" t="str">
        <f>CONCATENATE(B35," ",C35)</f>
        <v>99 Staveništní přesun hmot</v>
      </c>
      <c r="D37" s="180"/>
      <c r="E37" s="181"/>
      <c r="F37" s="181"/>
      <c r="G37" s="205">
        <f>SUM(G35:G36)</f>
        <v>0</v>
      </c>
      <c r="H37" s="166">
        <v>4</v>
      </c>
      <c r="AO37" s="182">
        <f>SUM(AO35:AO36)</f>
        <v>0</v>
      </c>
      <c r="AP37" s="182">
        <f>SUM(AP35:AP36)</f>
        <v>0</v>
      </c>
      <c r="AQ37" s="182">
        <f>SUM(AQ35:AQ36)</f>
        <v>0</v>
      </c>
      <c r="AR37" s="182">
        <f>SUM(AR35:AR36)</f>
        <v>0</v>
      </c>
      <c r="AS37" s="182">
        <f>SUM(AS35:AS36)</f>
        <v>0</v>
      </c>
    </row>
    <row r="38" spans="1:8" ht="12.75">
      <c r="A38" s="161" t="s">
        <v>72</v>
      </c>
      <c r="B38" s="162" t="s">
        <v>93</v>
      </c>
      <c r="C38" s="163" t="s">
        <v>94</v>
      </c>
      <c r="D38" s="164"/>
      <c r="E38" s="165"/>
      <c r="F38" s="165"/>
      <c r="G38" s="202"/>
      <c r="H38" s="166">
        <v>1</v>
      </c>
    </row>
    <row r="39" spans="1:92" ht="12.75">
      <c r="A39" s="167">
        <v>11</v>
      </c>
      <c r="B39" s="168" t="s">
        <v>95</v>
      </c>
      <c r="C39" s="169" t="s">
        <v>96</v>
      </c>
      <c r="D39" s="170" t="s">
        <v>81</v>
      </c>
      <c r="E39" s="171">
        <v>5.12</v>
      </c>
      <c r="F39" s="206"/>
      <c r="G39" s="203">
        <f>E39*F39</f>
        <v>0</v>
      </c>
      <c r="H39" s="166">
        <v>2</v>
      </c>
      <c r="AN39" s="146">
        <v>2</v>
      </c>
      <c r="AO39" s="146">
        <f>IF(AN39=1,G39,0)</f>
        <v>0</v>
      </c>
      <c r="AP39" s="146">
        <f>IF(AN39=2,G39,0)</f>
        <v>0</v>
      </c>
      <c r="AQ39" s="146">
        <f>IF(AN39=3,G39,0)</f>
        <v>0</v>
      </c>
      <c r="AR39" s="146">
        <f>IF(AN39=4,G39,0)</f>
        <v>0</v>
      </c>
      <c r="AS39" s="146">
        <f>IF(AN39=5,G39,0)</f>
        <v>0</v>
      </c>
      <c r="BO39" s="172">
        <v>1</v>
      </c>
      <c r="BP39" s="172">
        <v>7</v>
      </c>
      <c r="CN39" s="146">
        <v>0.00061</v>
      </c>
    </row>
    <row r="40" spans="1:8" ht="12.75">
      <c r="A40" s="173"/>
      <c r="B40" s="174"/>
      <c r="C40" s="227" t="s">
        <v>97</v>
      </c>
      <c r="D40" s="228"/>
      <c r="E40" s="175"/>
      <c r="F40" s="176"/>
      <c r="G40" s="204"/>
      <c r="H40" s="166"/>
    </row>
    <row r="41" spans="1:8" ht="12.75">
      <c r="A41" s="173"/>
      <c r="B41" s="174"/>
      <c r="C41" s="227" t="s">
        <v>150</v>
      </c>
      <c r="D41" s="228"/>
      <c r="E41" s="175">
        <v>5.12</v>
      </c>
      <c r="F41" s="176"/>
      <c r="G41" s="204"/>
      <c r="H41" s="166"/>
    </row>
    <row r="42" spans="1:45" ht="12.75">
      <c r="A42" s="177"/>
      <c r="B42" s="178" t="s">
        <v>73</v>
      </c>
      <c r="C42" s="179" t="str">
        <f>CONCATENATE(B38," ",C38)</f>
        <v>783 Nátěry</v>
      </c>
      <c r="D42" s="180"/>
      <c r="E42" s="181"/>
      <c r="F42" s="181"/>
      <c r="G42" s="205">
        <f>SUM(G38:G41)</f>
        <v>0</v>
      </c>
      <c r="H42" s="166">
        <v>4</v>
      </c>
      <c r="AO42" s="182">
        <f>SUM(AO38:AO41)</f>
        <v>0</v>
      </c>
      <c r="AP42" s="182">
        <f>SUM(AP38:AP41)</f>
        <v>0</v>
      </c>
      <c r="AQ42" s="182">
        <f>SUM(AQ38:AQ41)</f>
        <v>0</v>
      </c>
      <c r="AR42" s="182">
        <f>SUM(AR38:AR41)</f>
        <v>0</v>
      </c>
      <c r="AS42" s="182">
        <f>SUM(AS38:AS41)</f>
        <v>0</v>
      </c>
    </row>
    <row r="43" spans="1:8" ht="12.75">
      <c r="A43" s="161" t="s">
        <v>72</v>
      </c>
      <c r="B43" s="162" t="s">
        <v>98</v>
      </c>
      <c r="C43" s="163" t="s">
        <v>99</v>
      </c>
      <c r="D43" s="164"/>
      <c r="E43" s="165"/>
      <c r="F43" s="165"/>
      <c r="G43" s="202"/>
      <c r="H43" s="166">
        <v>1</v>
      </c>
    </row>
    <row r="44" spans="1:68" ht="12.75">
      <c r="A44" s="167">
        <v>12</v>
      </c>
      <c r="B44" s="168" t="s">
        <v>100</v>
      </c>
      <c r="C44" s="169" t="s">
        <v>126</v>
      </c>
      <c r="D44" s="170" t="s">
        <v>81</v>
      </c>
      <c r="E44" s="171">
        <v>300.54</v>
      </c>
      <c r="F44" s="206"/>
      <c r="G44" s="203">
        <f>E44*F44</f>
        <v>0</v>
      </c>
      <c r="H44" s="166"/>
      <c r="BO44" s="172"/>
      <c r="BP44" s="172"/>
    </row>
    <row r="45" spans="1:68" ht="12.75">
      <c r="A45" s="173"/>
      <c r="B45" s="174"/>
      <c r="C45" s="227" t="s">
        <v>125</v>
      </c>
      <c r="D45" s="228"/>
      <c r="E45" s="175"/>
      <c r="F45" s="176"/>
      <c r="G45" s="204"/>
      <c r="H45" s="166"/>
      <c r="BO45" s="172"/>
      <c r="BP45" s="172"/>
    </row>
    <row r="46" spans="1:68" ht="12.75">
      <c r="A46" s="173"/>
      <c r="B46" s="174"/>
      <c r="C46" s="227" t="s">
        <v>151</v>
      </c>
      <c r="D46" s="228"/>
      <c r="E46" s="175">
        <v>300.54</v>
      </c>
      <c r="F46" s="176"/>
      <c r="G46" s="204"/>
      <c r="H46" s="166"/>
      <c r="BO46" s="172"/>
      <c r="BP46" s="172"/>
    </row>
    <row r="47" spans="1:92" ht="12.75">
      <c r="A47" s="167">
        <v>13</v>
      </c>
      <c r="B47" s="168" t="s">
        <v>145</v>
      </c>
      <c r="C47" s="169" t="s">
        <v>129</v>
      </c>
      <c r="D47" s="170" t="s">
        <v>81</v>
      </c>
      <c r="E47" s="171">
        <f>E46</f>
        <v>300.54</v>
      </c>
      <c r="F47" s="206"/>
      <c r="G47" s="203">
        <f>E47*F47</f>
        <v>0</v>
      </c>
      <c r="H47" s="166">
        <v>2</v>
      </c>
      <c r="AN47" s="146">
        <v>2</v>
      </c>
      <c r="AO47" s="146">
        <f>IF(AN47=1,G47,0)</f>
        <v>0</v>
      </c>
      <c r="AP47" s="146">
        <f>IF(AN47=2,G47,0)</f>
        <v>0</v>
      </c>
      <c r="AQ47" s="146">
        <f>IF(AN47=3,G47,0)</f>
        <v>0</v>
      </c>
      <c r="AR47" s="146">
        <f>IF(AN47=4,G47,0)</f>
        <v>0</v>
      </c>
      <c r="AS47" s="146">
        <f>IF(AN47=5,G47,0)</f>
        <v>0</v>
      </c>
      <c r="BO47" s="172">
        <v>1</v>
      </c>
      <c r="BP47" s="172">
        <v>7</v>
      </c>
      <c r="CN47" s="146">
        <v>0</v>
      </c>
    </row>
    <row r="48" spans="1:68" ht="12.75">
      <c r="A48" s="167">
        <v>14</v>
      </c>
      <c r="B48" s="168" t="s">
        <v>101</v>
      </c>
      <c r="C48" s="169" t="s">
        <v>124</v>
      </c>
      <c r="D48" s="170" t="s">
        <v>81</v>
      </c>
      <c r="E48" s="171">
        <v>300.54</v>
      </c>
      <c r="F48" s="206"/>
      <c r="G48" s="203">
        <f>E48*F48</f>
        <v>0</v>
      </c>
      <c r="H48" s="166"/>
      <c r="BO48" s="172"/>
      <c r="BP48" s="172"/>
    </row>
    <row r="49" spans="1:45" ht="12.75">
      <c r="A49" s="177"/>
      <c r="B49" s="178" t="s">
        <v>73</v>
      </c>
      <c r="C49" s="179" t="str">
        <f>CONCATENATE(B43," ",C43)</f>
        <v>784 Malby</v>
      </c>
      <c r="D49" s="180"/>
      <c r="E49" s="181"/>
      <c r="F49" s="181"/>
      <c r="G49" s="205">
        <f>SUM(G43:G48)</f>
        <v>0</v>
      </c>
      <c r="H49" s="166">
        <v>4</v>
      </c>
      <c r="AO49" s="182">
        <f>SUM(AO43:AO47)</f>
        <v>0</v>
      </c>
      <c r="AP49" s="182">
        <f>SUM(AP43:AP47)</f>
        <v>0</v>
      </c>
      <c r="AQ49" s="182">
        <f>SUM(AQ43:AQ47)</f>
        <v>0</v>
      </c>
      <c r="AR49" s="182">
        <f>SUM(AR43:AR47)</f>
        <v>0</v>
      </c>
      <c r="AS49" s="182">
        <f>SUM(AS43:AS47)</f>
        <v>0</v>
      </c>
    </row>
    <row r="50" spans="1:8" ht="12.75">
      <c r="A50" s="161" t="s">
        <v>72</v>
      </c>
      <c r="B50" s="162" t="s">
        <v>102</v>
      </c>
      <c r="C50" s="163" t="s">
        <v>103</v>
      </c>
      <c r="D50" s="164"/>
      <c r="E50" s="165"/>
      <c r="F50" s="165"/>
      <c r="G50" s="202"/>
      <c r="H50" s="166">
        <v>1</v>
      </c>
    </row>
    <row r="51" spans="1:92" ht="12.75">
      <c r="A51" s="167">
        <v>15</v>
      </c>
      <c r="B51" s="168" t="s">
        <v>104</v>
      </c>
      <c r="C51" s="169" t="s">
        <v>168</v>
      </c>
      <c r="D51" s="170" t="s">
        <v>75</v>
      </c>
      <c r="E51" s="171">
        <v>1</v>
      </c>
      <c r="F51" s="206"/>
      <c r="G51" s="203">
        <f aca="true" t="shared" si="0" ref="G51:G55">E51*F51</f>
        <v>0</v>
      </c>
      <c r="H51" s="166">
        <v>2</v>
      </c>
      <c r="AN51" s="146">
        <v>4</v>
      </c>
      <c r="AO51" s="146">
        <f>IF(AN51=1,G51,0)</f>
        <v>0</v>
      </c>
      <c r="AP51" s="146">
        <f>IF(AN51=2,G51,0)</f>
        <v>0</v>
      </c>
      <c r="AQ51" s="146">
        <f>IF(AN51=3,G51,0)</f>
        <v>0</v>
      </c>
      <c r="AR51" s="146">
        <f>IF(AN51=4,G51,0)</f>
        <v>0</v>
      </c>
      <c r="AS51" s="146">
        <f>IF(AN51=5,G51,0)</f>
        <v>0</v>
      </c>
      <c r="BO51" s="172">
        <v>12</v>
      </c>
      <c r="BP51" s="172">
        <v>0</v>
      </c>
      <c r="CN51" s="146">
        <v>0</v>
      </c>
    </row>
    <row r="52" spans="1:92" ht="12.75">
      <c r="A52" s="167">
        <v>16</v>
      </c>
      <c r="B52" s="168" t="s">
        <v>104</v>
      </c>
      <c r="C52" s="169" t="s">
        <v>169</v>
      </c>
      <c r="D52" s="170" t="s">
        <v>75</v>
      </c>
      <c r="E52" s="171">
        <v>1</v>
      </c>
      <c r="F52" s="206"/>
      <c r="G52" s="203">
        <f t="shared" si="0"/>
        <v>0</v>
      </c>
      <c r="H52" s="166">
        <v>2</v>
      </c>
      <c r="AN52" s="146">
        <v>4</v>
      </c>
      <c r="AO52" s="146">
        <f>IF(AN52=1,G52,0)</f>
        <v>0</v>
      </c>
      <c r="AP52" s="146">
        <f>IF(AN52=2,G52,0)</f>
        <v>0</v>
      </c>
      <c r="AQ52" s="146">
        <f>IF(AN52=3,G52,0)</f>
        <v>0</v>
      </c>
      <c r="AR52" s="146">
        <f>IF(AN52=4,G52,0)</f>
        <v>0</v>
      </c>
      <c r="AS52" s="146">
        <f>IF(AN52=5,G52,0)</f>
        <v>0</v>
      </c>
      <c r="BO52" s="172">
        <v>12</v>
      </c>
      <c r="BP52" s="172">
        <v>0</v>
      </c>
      <c r="CN52" s="146">
        <v>0</v>
      </c>
    </row>
    <row r="53" spans="1:68" ht="12.75">
      <c r="A53" s="167">
        <v>17</v>
      </c>
      <c r="B53" s="168" t="s">
        <v>104</v>
      </c>
      <c r="C53" s="169" t="s">
        <v>170</v>
      </c>
      <c r="D53" s="170" t="s">
        <v>75</v>
      </c>
      <c r="E53" s="171">
        <v>1</v>
      </c>
      <c r="F53" s="206"/>
      <c r="G53" s="203">
        <f t="shared" si="0"/>
        <v>0</v>
      </c>
      <c r="H53" s="166"/>
      <c r="BO53" s="172"/>
      <c r="BP53" s="172"/>
    </row>
    <row r="54" spans="1:92" ht="12.75">
      <c r="A54" s="167">
        <v>18</v>
      </c>
      <c r="B54" s="168" t="s">
        <v>104</v>
      </c>
      <c r="C54" s="169" t="s">
        <v>175</v>
      </c>
      <c r="D54" s="170" t="s">
        <v>75</v>
      </c>
      <c r="E54" s="171">
        <v>1</v>
      </c>
      <c r="F54" s="206"/>
      <c r="G54" s="203">
        <f t="shared" si="0"/>
        <v>0</v>
      </c>
      <c r="H54" s="166">
        <v>2</v>
      </c>
      <c r="AN54" s="146">
        <v>4</v>
      </c>
      <c r="AO54" s="146">
        <f>IF(AN54=1,G54,0)</f>
        <v>0</v>
      </c>
      <c r="AP54" s="146">
        <f>IF(AN54=2,G54,0)</f>
        <v>0</v>
      </c>
      <c r="AQ54" s="146">
        <f>IF(AN54=3,G54,0)</f>
        <v>0</v>
      </c>
      <c r="AR54" s="146">
        <f>IF(AN54=4,G54,0)</f>
        <v>0</v>
      </c>
      <c r="AS54" s="146">
        <f>IF(AN54=5,G54,0)</f>
        <v>0</v>
      </c>
      <c r="BO54" s="172">
        <v>12</v>
      </c>
      <c r="BP54" s="172">
        <v>0</v>
      </c>
      <c r="CN54" s="146">
        <v>0</v>
      </c>
    </row>
    <row r="55" spans="1:92" ht="22.5">
      <c r="A55" s="167">
        <v>19</v>
      </c>
      <c r="B55" s="168" t="s">
        <v>104</v>
      </c>
      <c r="C55" s="169" t="s">
        <v>128</v>
      </c>
      <c r="D55" s="170" t="s">
        <v>75</v>
      </c>
      <c r="E55" s="171">
        <v>1</v>
      </c>
      <c r="F55" s="206"/>
      <c r="G55" s="203">
        <f t="shared" si="0"/>
        <v>0</v>
      </c>
      <c r="H55" s="166">
        <v>2</v>
      </c>
      <c r="AN55" s="146">
        <v>4</v>
      </c>
      <c r="AO55" s="146">
        <f>IF(AN55=1,G55,0)</f>
        <v>0</v>
      </c>
      <c r="AP55" s="146">
        <f>IF(AN55=2,G55,0)</f>
        <v>0</v>
      </c>
      <c r="AQ55" s="146">
        <f>IF(AN55=3,G55,0)</f>
        <v>0</v>
      </c>
      <c r="AR55" s="146">
        <f>IF(AN55=4,G55,0)</f>
        <v>0</v>
      </c>
      <c r="AS55" s="146">
        <f>IF(AN55=5,G55,0)</f>
        <v>0</v>
      </c>
      <c r="BO55" s="172">
        <v>12</v>
      </c>
      <c r="BP55" s="172">
        <v>0</v>
      </c>
      <c r="CN55" s="146">
        <v>0</v>
      </c>
    </row>
    <row r="56" spans="1:45" ht="12.75">
      <c r="A56" s="177"/>
      <c r="B56" s="178" t="s">
        <v>73</v>
      </c>
      <c r="C56" s="179" t="str">
        <f>CONCATENATE(B50," ",C50)</f>
        <v>M33 Montáže dopravních zařízení a vah-výtahy</v>
      </c>
      <c r="D56" s="180"/>
      <c r="E56" s="181"/>
      <c r="F56" s="181"/>
      <c r="G56" s="205">
        <f>SUM(G50:G55)</f>
        <v>0</v>
      </c>
      <c r="H56" s="166">
        <v>4</v>
      </c>
      <c r="AO56" s="182">
        <f>SUM(AO50:AO55)</f>
        <v>0</v>
      </c>
      <c r="AP56" s="182">
        <f>SUM(AP50:AP55)</f>
        <v>0</v>
      </c>
      <c r="AQ56" s="182">
        <f>SUM(AQ50:AQ55)</f>
        <v>0</v>
      </c>
      <c r="AR56" s="182">
        <f>SUM(AR50:AR55)</f>
        <v>0</v>
      </c>
      <c r="AS56" s="182">
        <f>SUM(AS50:AS55)</f>
        <v>0</v>
      </c>
    </row>
    <row r="57" spans="1:8" ht="12.75">
      <c r="A57" s="161" t="s">
        <v>72</v>
      </c>
      <c r="B57" s="162" t="s">
        <v>105</v>
      </c>
      <c r="C57" s="163" t="s">
        <v>106</v>
      </c>
      <c r="D57" s="164"/>
      <c r="E57" s="165"/>
      <c r="F57" s="165"/>
      <c r="G57" s="202"/>
      <c r="H57" s="166">
        <v>1</v>
      </c>
    </row>
    <row r="58" spans="1:92" ht="12.75">
      <c r="A58" s="167">
        <v>20</v>
      </c>
      <c r="B58" s="168" t="s">
        <v>107</v>
      </c>
      <c r="C58" s="169" t="s">
        <v>152</v>
      </c>
      <c r="D58" s="170" t="s">
        <v>92</v>
      </c>
      <c r="E58" s="171">
        <v>0.95</v>
      </c>
      <c r="F58" s="206"/>
      <c r="G58" s="203">
        <f aca="true" t="shared" si="1" ref="G58:G62">E58*F58</f>
        <v>0</v>
      </c>
      <c r="H58" s="166">
        <v>2</v>
      </c>
      <c r="AN58" s="146">
        <v>1</v>
      </c>
      <c r="AO58" s="146">
        <f>IF(AN58=1,G58,0)</f>
        <v>0</v>
      </c>
      <c r="AP58" s="146">
        <f>IF(AN58=2,G58,0)</f>
        <v>0</v>
      </c>
      <c r="AQ58" s="146">
        <f>IF(AN58=3,G58,0)</f>
        <v>0</v>
      </c>
      <c r="AR58" s="146">
        <f>IF(AN58=4,G58,0)</f>
        <v>0</v>
      </c>
      <c r="AS58" s="146">
        <f>IF(AN58=5,G58,0)</f>
        <v>0</v>
      </c>
      <c r="BO58" s="172">
        <v>8</v>
      </c>
      <c r="BP58" s="172">
        <v>0</v>
      </c>
      <c r="CN58" s="146">
        <v>0</v>
      </c>
    </row>
    <row r="59" spans="1:92" ht="12.75">
      <c r="A59" s="167">
        <v>21</v>
      </c>
      <c r="B59" s="168" t="s">
        <v>109</v>
      </c>
      <c r="C59" s="169" t="s">
        <v>153</v>
      </c>
      <c r="D59" s="170" t="s">
        <v>92</v>
      </c>
      <c r="E59" s="171">
        <v>0.95</v>
      </c>
      <c r="F59" s="206"/>
      <c r="G59" s="203">
        <f t="shared" si="1"/>
        <v>0</v>
      </c>
      <c r="H59" s="166">
        <v>2</v>
      </c>
      <c r="AN59" s="146">
        <v>1</v>
      </c>
      <c r="AO59" s="146">
        <f>IF(AN59=1,G59,0)</f>
        <v>0</v>
      </c>
      <c r="AP59" s="146">
        <f>IF(AN59=2,G59,0)</f>
        <v>0</v>
      </c>
      <c r="AQ59" s="146">
        <f>IF(AN59=3,G59,0)</f>
        <v>0</v>
      </c>
      <c r="AR59" s="146">
        <f>IF(AN59=4,G59,0)</f>
        <v>0</v>
      </c>
      <c r="AS59" s="146">
        <f>IF(AN59=5,G59,0)</f>
        <v>0</v>
      </c>
      <c r="BO59" s="172">
        <v>8</v>
      </c>
      <c r="BP59" s="172">
        <v>0</v>
      </c>
      <c r="CN59" s="146">
        <v>0</v>
      </c>
    </row>
    <row r="60" spans="1:92" ht="12.75">
      <c r="A60" s="167">
        <v>22</v>
      </c>
      <c r="B60" s="168" t="s">
        <v>110</v>
      </c>
      <c r="C60" s="169" t="s">
        <v>111</v>
      </c>
      <c r="D60" s="170" t="s">
        <v>92</v>
      </c>
      <c r="E60" s="171">
        <v>0.95</v>
      </c>
      <c r="F60" s="206"/>
      <c r="G60" s="203">
        <f t="shared" si="1"/>
        <v>0</v>
      </c>
      <c r="H60" s="166">
        <v>2</v>
      </c>
      <c r="AN60" s="146">
        <v>1</v>
      </c>
      <c r="AO60" s="146">
        <f>IF(AN60=1,G60,0)</f>
        <v>0</v>
      </c>
      <c r="AP60" s="146">
        <f>IF(AN60=2,G60,0)</f>
        <v>0</v>
      </c>
      <c r="AQ60" s="146">
        <f>IF(AN60=3,G60,0)</f>
        <v>0</v>
      </c>
      <c r="AR60" s="146">
        <f>IF(AN60=4,G60,0)</f>
        <v>0</v>
      </c>
      <c r="AS60" s="146">
        <f>IF(AN60=5,G60,0)</f>
        <v>0</v>
      </c>
      <c r="BO60" s="172">
        <v>8</v>
      </c>
      <c r="BP60" s="172">
        <v>0</v>
      </c>
      <c r="CN60" s="146">
        <v>0</v>
      </c>
    </row>
    <row r="61" spans="1:68" ht="12.75">
      <c r="A61" s="167">
        <v>23</v>
      </c>
      <c r="B61" s="168" t="s">
        <v>108</v>
      </c>
      <c r="C61" s="169" t="s">
        <v>154</v>
      </c>
      <c r="D61" s="170" t="s">
        <v>92</v>
      </c>
      <c r="E61" s="171">
        <v>0.95</v>
      </c>
      <c r="F61" s="206"/>
      <c r="G61" s="203">
        <f t="shared" si="1"/>
        <v>0</v>
      </c>
      <c r="H61" s="166"/>
      <c r="BO61" s="172"/>
      <c r="BP61" s="172"/>
    </row>
    <row r="62" spans="1:92" ht="12.75">
      <c r="A62" s="167">
        <v>24</v>
      </c>
      <c r="B62" s="168" t="s">
        <v>112</v>
      </c>
      <c r="C62" s="169" t="s">
        <v>113</v>
      </c>
      <c r="D62" s="170" t="s">
        <v>92</v>
      </c>
      <c r="E62" s="171">
        <v>0.95</v>
      </c>
      <c r="F62" s="206"/>
      <c r="G62" s="203">
        <f t="shared" si="1"/>
        <v>0</v>
      </c>
      <c r="H62" s="166">
        <v>2</v>
      </c>
      <c r="AN62" s="146">
        <v>1</v>
      </c>
      <c r="AO62" s="146">
        <f>IF(AN62=1,G62,0)</f>
        <v>0</v>
      </c>
      <c r="AP62" s="146">
        <f>IF(AN62=2,G62,0)</f>
        <v>0</v>
      </c>
      <c r="AQ62" s="146">
        <f>IF(AN62=3,G62,0)</f>
        <v>0</v>
      </c>
      <c r="AR62" s="146">
        <f>IF(AN62=4,G62,0)</f>
        <v>0</v>
      </c>
      <c r="AS62" s="146">
        <f>IF(AN62=5,G62,0)</f>
        <v>0</v>
      </c>
      <c r="BO62" s="172">
        <v>8</v>
      </c>
      <c r="BP62" s="172">
        <v>0</v>
      </c>
      <c r="CN62" s="146">
        <v>0</v>
      </c>
    </row>
    <row r="63" spans="1:45" ht="12.75">
      <c r="A63" s="177"/>
      <c r="B63" s="178" t="s">
        <v>73</v>
      </c>
      <c r="C63" s="179" t="str">
        <f>CONCATENATE(B57," ",C57)</f>
        <v>D96 Přesuny suti a vybouraných hmot</v>
      </c>
      <c r="D63" s="180"/>
      <c r="E63" s="181"/>
      <c r="F63" s="181"/>
      <c r="G63" s="205">
        <f>SUM(G57:G62)</f>
        <v>0</v>
      </c>
      <c r="H63" s="166">
        <v>4</v>
      </c>
      <c r="AO63" s="182">
        <f>SUM(AO57:AO62)</f>
        <v>0</v>
      </c>
      <c r="AP63" s="182">
        <f>SUM(AP57:AP62)</f>
        <v>0</v>
      </c>
      <c r="AQ63" s="182">
        <f>SUM(AQ57:AQ62)</f>
        <v>0</v>
      </c>
      <c r="AR63" s="182">
        <f>SUM(AR57:AR62)</f>
        <v>0</v>
      </c>
      <c r="AS63" s="182">
        <f>SUM(AS57:AS62)</f>
        <v>0</v>
      </c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spans="1:7" ht="12.75">
      <c r="A87" s="183"/>
      <c r="B87" s="183"/>
      <c r="C87" s="183"/>
      <c r="D87" s="183"/>
      <c r="E87" s="183"/>
      <c r="F87" s="183"/>
      <c r="G87" s="183"/>
    </row>
    <row r="88" spans="1:7" ht="12.75">
      <c r="A88" s="183"/>
      <c r="B88" s="183"/>
      <c r="C88" s="183"/>
      <c r="D88" s="183"/>
      <c r="E88" s="183"/>
      <c r="F88" s="183"/>
      <c r="G88" s="183"/>
    </row>
    <row r="89" spans="1:7" ht="12.75">
      <c r="A89" s="183"/>
      <c r="B89" s="183"/>
      <c r="C89" s="183"/>
      <c r="D89" s="183"/>
      <c r="E89" s="183"/>
      <c r="F89" s="183"/>
      <c r="G89" s="183"/>
    </row>
    <row r="90" spans="1:7" ht="12.75">
      <c r="A90" s="183"/>
      <c r="B90" s="183"/>
      <c r="C90" s="183"/>
      <c r="D90" s="183"/>
      <c r="E90" s="183"/>
      <c r="F90" s="183"/>
      <c r="G90" s="183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spans="1:2" ht="12.75">
      <c r="A122" s="184"/>
      <c r="B122" s="184"/>
    </row>
    <row r="123" spans="1:7" ht="12.75">
      <c r="A123" s="183"/>
      <c r="B123" s="183"/>
      <c r="C123" s="186"/>
      <c r="D123" s="186"/>
      <c r="E123" s="187"/>
      <c r="F123" s="186"/>
      <c r="G123" s="188"/>
    </row>
    <row r="124" spans="1:7" ht="12.75">
      <c r="A124" s="189"/>
      <c r="B124" s="189"/>
      <c r="C124" s="183"/>
      <c r="D124" s="183"/>
      <c r="E124" s="190"/>
      <c r="F124" s="183"/>
      <c r="G124" s="183"/>
    </row>
    <row r="125" spans="1:7" ht="12.75">
      <c r="A125" s="183"/>
      <c r="B125" s="183"/>
      <c r="C125" s="183"/>
      <c r="D125" s="183"/>
      <c r="E125" s="190"/>
      <c r="F125" s="183"/>
      <c r="G125" s="183"/>
    </row>
    <row r="126" spans="1:7" ht="12.75">
      <c r="A126" s="183"/>
      <c r="B126" s="183"/>
      <c r="C126" s="183"/>
      <c r="D126" s="183"/>
      <c r="E126" s="190"/>
      <c r="F126" s="183"/>
      <c r="G126" s="183"/>
    </row>
    <row r="127" spans="1:7" ht="12.75">
      <c r="A127" s="183"/>
      <c r="B127" s="183"/>
      <c r="C127" s="183"/>
      <c r="D127" s="183"/>
      <c r="E127" s="190"/>
      <c r="F127" s="183"/>
      <c r="G127" s="183"/>
    </row>
    <row r="128" spans="1:7" ht="12.75">
      <c r="A128" s="183"/>
      <c r="B128" s="183"/>
      <c r="C128" s="183"/>
      <c r="D128" s="183"/>
      <c r="E128" s="190"/>
      <c r="F128" s="183"/>
      <c r="G128" s="183"/>
    </row>
    <row r="129" spans="1:7" ht="12.75">
      <c r="A129" s="183"/>
      <c r="B129" s="183"/>
      <c r="C129" s="183"/>
      <c r="D129" s="183"/>
      <c r="E129" s="190"/>
      <c r="F129" s="183"/>
      <c r="G129" s="183"/>
    </row>
    <row r="130" spans="1:7" ht="12.75">
      <c r="A130" s="183"/>
      <c r="B130" s="183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</sheetData>
  <mergeCells count="17">
    <mergeCell ref="C33:D33"/>
    <mergeCell ref="C40:D40"/>
    <mergeCell ref="C41:D41"/>
    <mergeCell ref="C45:D45"/>
    <mergeCell ref="C46:D46"/>
    <mergeCell ref="C29:D29"/>
    <mergeCell ref="A1:G1"/>
    <mergeCell ref="A3:B3"/>
    <mergeCell ref="A4:B4"/>
    <mergeCell ref="E4:G4"/>
    <mergeCell ref="C9:D9"/>
    <mergeCell ref="C10:D10"/>
    <mergeCell ref="C12:D12"/>
    <mergeCell ref="C16:D16"/>
    <mergeCell ref="C20:D20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6"/>
  <sheetViews>
    <sheetView showGridLines="0" showZeros="0" workbookViewId="0" topLeftCell="A1">
      <selection activeCell="C55" sqref="C55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5" customWidth="1"/>
    <col min="6" max="6" width="9.875" style="146" customWidth="1"/>
    <col min="7" max="7" width="13.875" style="146" customWidth="1"/>
    <col min="8" max="8" width="12.25390625" style="146" customWidth="1"/>
    <col min="9" max="16384" width="9.125" style="146" customWidth="1"/>
  </cols>
  <sheetData>
    <row r="1" spans="1:7" ht="15.75">
      <c r="A1" s="229" t="s">
        <v>63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4.25" thickBot="1" thickTop="1">
      <c r="A3" s="218" t="s">
        <v>47</v>
      </c>
      <c r="B3" s="219"/>
      <c r="C3" s="97" t="s">
        <v>164</v>
      </c>
      <c r="D3" s="151"/>
      <c r="E3" s="152" t="s">
        <v>64</v>
      </c>
      <c r="F3" s="153" t="str">
        <f>Rekapitulace!H1</f>
        <v>E.2</v>
      </c>
      <c r="G3" s="151"/>
    </row>
    <row r="4" spans="1:7" ht="14.25" thickBot="1" thickTop="1">
      <c r="A4" s="230" t="s">
        <v>49</v>
      </c>
      <c r="B4" s="221"/>
      <c r="C4" s="97" t="s">
        <v>172</v>
      </c>
      <c r="D4" s="154"/>
      <c r="E4" s="231"/>
      <c r="F4" s="232"/>
      <c r="G4" s="232"/>
    </row>
    <row r="5" spans="1:7" ht="13.5" thickTop="1">
      <c r="A5" s="155"/>
      <c r="B5" s="147"/>
      <c r="C5" s="147"/>
      <c r="D5" s="147"/>
      <c r="E5" s="156"/>
      <c r="F5" s="147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200" t="s">
        <v>70</v>
      </c>
      <c r="G6" s="201" t="s">
        <v>71</v>
      </c>
    </row>
    <row r="7" spans="1:45" ht="12.75">
      <c r="A7" s="161" t="s">
        <v>72</v>
      </c>
      <c r="B7" s="162" t="s">
        <v>76</v>
      </c>
      <c r="C7" s="163" t="s">
        <v>77</v>
      </c>
      <c r="D7" s="164"/>
      <c r="E7" s="165"/>
      <c r="F7" s="165"/>
      <c r="G7" s="202"/>
      <c r="H7" s="166"/>
      <c r="AO7" s="182"/>
      <c r="AP7" s="182"/>
      <c r="AQ7" s="182"/>
      <c r="AR7" s="182"/>
      <c r="AS7" s="182"/>
    </row>
    <row r="8" spans="1:45" ht="12.75">
      <c r="A8" s="167">
        <v>1</v>
      </c>
      <c r="B8" s="168" t="s">
        <v>78</v>
      </c>
      <c r="C8" s="169" t="s">
        <v>79</v>
      </c>
      <c r="D8" s="170" t="s">
        <v>74</v>
      </c>
      <c r="E8" s="171">
        <v>9</v>
      </c>
      <c r="F8" s="206"/>
      <c r="G8" s="203">
        <f>E8*F8</f>
        <v>0</v>
      </c>
      <c r="H8" s="166"/>
      <c r="AO8" s="182"/>
      <c r="AP8" s="182"/>
      <c r="AQ8" s="182"/>
      <c r="AR8" s="182"/>
      <c r="AS8" s="182"/>
    </row>
    <row r="9" spans="1:45" ht="12.75">
      <c r="A9" s="173"/>
      <c r="B9" s="174"/>
      <c r="C9" s="227" t="s">
        <v>80</v>
      </c>
      <c r="D9" s="228"/>
      <c r="E9" s="175">
        <v>0</v>
      </c>
      <c r="F9" s="176"/>
      <c r="G9" s="204"/>
      <c r="H9" s="166"/>
      <c r="AO9" s="182"/>
      <c r="AP9" s="182"/>
      <c r="AQ9" s="182"/>
      <c r="AR9" s="182"/>
      <c r="AS9" s="182"/>
    </row>
    <row r="10" spans="1:45" ht="12.75">
      <c r="A10" s="173"/>
      <c r="B10" s="174"/>
      <c r="C10" s="227" t="s">
        <v>130</v>
      </c>
      <c r="D10" s="228"/>
      <c r="E10" s="175">
        <v>9</v>
      </c>
      <c r="F10" s="176"/>
      <c r="G10" s="204"/>
      <c r="H10" s="197">
        <v>2964</v>
      </c>
      <c r="AO10" s="182"/>
      <c r="AP10" s="182"/>
      <c r="AQ10" s="182"/>
      <c r="AR10" s="182"/>
      <c r="AS10" s="182"/>
    </row>
    <row r="11" spans="1:45" ht="12.75">
      <c r="A11" s="167">
        <v>2</v>
      </c>
      <c r="B11" s="168" t="s">
        <v>155</v>
      </c>
      <c r="C11" s="169" t="s">
        <v>157</v>
      </c>
      <c r="D11" s="170" t="s">
        <v>156</v>
      </c>
      <c r="E11" s="171">
        <f>E12</f>
        <v>63.6</v>
      </c>
      <c r="F11" s="206"/>
      <c r="G11" s="203">
        <f>E11*F11</f>
        <v>0</v>
      </c>
      <c r="H11" s="166"/>
      <c r="AO11" s="182"/>
      <c r="AP11" s="182"/>
      <c r="AQ11" s="182"/>
      <c r="AR11" s="182"/>
      <c r="AS11" s="182"/>
    </row>
    <row r="12" spans="1:45" ht="12.75">
      <c r="A12" s="173"/>
      <c r="B12" s="174"/>
      <c r="C12" s="227" t="s">
        <v>158</v>
      </c>
      <c r="D12" s="228"/>
      <c r="E12" s="175">
        <v>63.6</v>
      </c>
      <c r="F12" s="176"/>
      <c r="G12" s="204"/>
      <c r="H12" s="166"/>
      <c r="AO12" s="182"/>
      <c r="AP12" s="182"/>
      <c r="AQ12" s="182"/>
      <c r="AR12" s="182"/>
      <c r="AS12" s="182"/>
    </row>
    <row r="13" spans="1:45" ht="12.75">
      <c r="A13" s="177"/>
      <c r="B13" s="178" t="s">
        <v>73</v>
      </c>
      <c r="C13" s="179" t="str">
        <f>CONCATENATE(B7," ",C7)</f>
        <v>61 Upravy povrchů vnitřní</v>
      </c>
      <c r="D13" s="180"/>
      <c r="E13" s="181"/>
      <c r="F13" s="181"/>
      <c r="G13" s="205">
        <f>SUM(G7:G12)</f>
        <v>0</v>
      </c>
      <c r="H13" s="166"/>
      <c r="AO13" s="182"/>
      <c r="AP13" s="182"/>
      <c r="AQ13" s="182"/>
      <c r="AR13" s="182"/>
      <c r="AS13" s="182"/>
    </row>
    <row r="14" spans="1:8" ht="12.75">
      <c r="A14" s="161" t="s">
        <v>72</v>
      </c>
      <c r="B14" s="162" t="s">
        <v>131</v>
      </c>
      <c r="C14" s="163" t="s">
        <v>132</v>
      </c>
      <c r="D14" s="164"/>
      <c r="E14" s="165"/>
      <c r="F14" s="165"/>
      <c r="G14" s="202"/>
      <c r="H14" s="166">
        <v>1</v>
      </c>
    </row>
    <row r="15" spans="1:92" ht="12.75">
      <c r="A15" s="167">
        <v>3</v>
      </c>
      <c r="B15" s="168" t="s">
        <v>133</v>
      </c>
      <c r="C15" s="169" t="s">
        <v>134</v>
      </c>
      <c r="D15" s="170" t="s">
        <v>81</v>
      </c>
      <c r="E15" s="171">
        <f>E16</f>
        <v>4.28</v>
      </c>
      <c r="F15" s="206"/>
      <c r="G15" s="203">
        <f>E15*F15</f>
        <v>0</v>
      </c>
      <c r="H15" s="166">
        <v>2</v>
      </c>
      <c r="AN15" s="146">
        <v>1</v>
      </c>
      <c r="AO15" s="146">
        <f>IF(AN15=1,G15,0)</f>
        <v>0</v>
      </c>
      <c r="AP15" s="146">
        <f>IF(AN15=2,G15,0)</f>
        <v>0</v>
      </c>
      <c r="AQ15" s="146">
        <f>IF(AN15=3,G15,0)</f>
        <v>0</v>
      </c>
      <c r="AR15" s="146">
        <f>IF(AN15=4,G15,0)</f>
        <v>0</v>
      </c>
      <c r="AS15" s="146">
        <f>IF(AN15=5,G15,0)</f>
        <v>0</v>
      </c>
      <c r="BO15" s="172">
        <v>1</v>
      </c>
      <c r="BP15" s="172">
        <v>1</v>
      </c>
      <c r="CN15" s="146">
        <v>0.0001</v>
      </c>
    </row>
    <row r="16" spans="1:8" ht="12.75">
      <c r="A16" s="173"/>
      <c r="B16" s="174"/>
      <c r="C16" s="227" t="s">
        <v>146</v>
      </c>
      <c r="D16" s="228"/>
      <c r="E16" s="175">
        <v>4.28</v>
      </c>
      <c r="F16" s="176"/>
      <c r="G16" s="204"/>
      <c r="H16" s="166"/>
    </row>
    <row r="17" spans="1:45" ht="12.75">
      <c r="A17" s="177"/>
      <c r="B17" s="178" t="s">
        <v>73</v>
      </c>
      <c r="C17" s="179" t="str">
        <f>CONCATENATE(B14," ",C14)</f>
        <v>63 Podlahy a podlahové konstrukce</v>
      </c>
      <c r="D17" s="180"/>
      <c r="E17" s="181"/>
      <c r="F17" s="181"/>
      <c r="G17" s="205">
        <f>SUM(G14:G16)</f>
        <v>0</v>
      </c>
      <c r="H17" s="166">
        <v>4</v>
      </c>
      <c r="AO17" s="182">
        <f>SUM(AO14:AO16)</f>
        <v>0</v>
      </c>
      <c r="AP17" s="182">
        <f>SUM(AP14:AP16)</f>
        <v>0</v>
      </c>
      <c r="AQ17" s="182">
        <f>SUM(AQ14:AQ16)</f>
        <v>0</v>
      </c>
      <c r="AR17" s="182">
        <f>SUM(AR14:AR16)</f>
        <v>0</v>
      </c>
      <c r="AS17" s="182">
        <f>SUM(AS14:AS16)</f>
        <v>0</v>
      </c>
    </row>
    <row r="18" spans="1:45" ht="12.75">
      <c r="A18" s="161" t="s">
        <v>72</v>
      </c>
      <c r="B18" s="162" t="s">
        <v>159</v>
      </c>
      <c r="C18" s="163" t="s">
        <v>160</v>
      </c>
      <c r="D18" s="164"/>
      <c r="E18" s="165"/>
      <c r="F18" s="165"/>
      <c r="G18" s="202"/>
      <c r="H18" s="166">
        <v>64</v>
      </c>
      <c r="AO18" s="182"/>
      <c r="AP18" s="182"/>
      <c r="AQ18" s="182"/>
      <c r="AR18" s="182"/>
      <c r="AS18" s="182"/>
    </row>
    <row r="19" spans="1:45" ht="12.75">
      <c r="A19" s="167">
        <v>4</v>
      </c>
      <c r="B19" s="168" t="s">
        <v>161</v>
      </c>
      <c r="C19" s="169" t="s">
        <v>162</v>
      </c>
      <c r="D19" s="170" t="s">
        <v>142</v>
      </c>
      <c r="E19" s="171">
        <f>E20</f>
        <v>63.6</v>
      </c>
      <c r="F19" s="206"/>
      <c r="G19" s="203">
        <f>E19*F19</f>
        <v>0</v>
      </c>
      <c r="H19" s="166" t="s">
        <v>161</v>
      </c>
      <c r="K19" s="198"/>
      <c r="AO19" s="182"/>
      <c r="AP19" s="182"/>
      <c r="AQ19" s="182"/>
      <c r="AR19" s="182"/>
      <c r="AS19" s="182"/>
    </row>
    <row r="20" spans="1:45" ht="12.75">
      <c r="A20" s="173"/>
      <c r="B20" s="174"/>
      <c r="C20" s="227" t="s">
        <v>158</v>
      </c>
      <c r="D20" s="228"/>
      <c r="E20" s="175">
        <v>63.6</v>
      </c>
      <c r="F20" s="176"/>
      <c r="G20" s="204"/>
      <c r="H20" s="166"/>
      <c r="AO20" s="182"/>
      <c r="AP20" s="182"/>
      <c r="AQ20" s="182"/>
      <c r="AR20" s="182"/>
      <c r="AS20" s="182"/>
    </row>
    <row r="21" spans="1:45" ht="12.75">
      <c r="A21" s="177"/>
      <c r="B21" s="178" t="s">
        <v>73</v>
      </c>
      <c r="C21" s="179" t="str">
        <f>CONCATENATE(B18," ",C18)</f>
        <v>64 Výplně otvorů</v>
      </c>
      <c r="D21" s="180"/>
      <c r="E21" s="181"/>
      <c r="F21" s="181"/>
      <c r="G21" s="205">
        <f>SUM(G18:G20)</f>
        <v>0</v>
      </c>
      <c r="H21" s="166" t="s">
        <v>73</v>
      </c>
      <c r="K21" s="198"/>
      <c r="AO21" s="182"/>
      <c r="AP21" s="182"/>
      <c r="AQ21" s="182"/>
      <c r="AR21" s="182"/>
      <c r="AS21" s="182"/>
    </row>
    <row r="22" spans="1:8" ht="12.75">
      <c r="A22" s="161" t="s">
        <v>72</v>
      </c>
      <c r="B22" s="162" t="s">
        <v>82</v>
      </c>
      <c r="C22" s="163" t="s">
        <v>83</v>
      </c>
      <c r="D22" s="164"/>
      <c r="E22" s="165"/>
      <c r="F22" s="165"/>
      <c r="G22" s="202"/>
      <c r="H22" s="166">
        <v>1</v>
      </c>
    </row>
    <row r="23" spans="1:92" ht="12.75">
      <c r="A23" s="167">
        <v>5</v>
      </c>
      <c r="B23" s="168" t="s">
        <v>138</v>
      </c>
      <c r="C23" s="169" t="s">
        <v>136</v>
      </c>
      <c r="D23" s="170" t="s">
        <v>137</v>
      </c>
      <c r="E23" s="171">
        <f>E24</f>
        <v>0.63</v>
      </c>
      <c r="F23" s="206"/>
      <c r="G23" s="203">
        <f>E23*F23</f>
        <v>0</v>
      </c>
      <c r="H23" s="166">
        <v>2</v>
      </c>
      <c r="AN23" s="146">
        <v>1</v>
      </c>
      <c r="AO23" s="146">
        <f>IF(AN23=1,G23,0)</f>
        <v>0</v>
      </c>
      <c r="AP23" s="146">
        <f>IF(AN23=2,G23,0)</f>
        <v>0</v>
      </c>
      <c r="AQ23" s="146">
        <f>IF(AN23=3,G23,0)</f>
        <v>0</v>
      </c>
      <c r="AR23" s="146">
        <f>IF(AN23=4,G23,0)</f>
        <v>0</v>
      </c>
      <c r="AS23" s="146">
        <f>IF(AN23=5,G23,0)</f>
        <v>0</v>
      </c>
      <c r="BO23" s="172">
        <v>1</v>
      </c>
      <c r="BP23" s="172">
        <v>1</v>
      </c>
      <c r="CN23" s="146">
        <v>0</v>
      </c>
    </row>
    <row r="24" spans="1:68" ht="12.75">
      <c r="A24" s="173"/>
      <c r="B24" s="174"/>
      <c r="C24" s="227" t="s">
        <v>141</v>
      </c>
      <c r="D24" s="228"/>
      <c r="E24" s="175">
        <v>0.63</v>
      </c>
      <c r="F24" s="176"/>
      <c r="G24" s="204"/>
      <c r="H24" s="166"/>
      <c r="BO24" s="172"/>
      <c r="BP24" s="172"/>
    </row>
    <row r="25" spans="1:68" ht="12.75">
      <c r="A25" s="167">
        <v>6</v>
      </c>
      <c r="B25" s="168" t="s">
        <v>139</v>
      </c>
      <c r="C25" s="169" t="s">
        <v>140</v>
      </c>
      <c r="D25" s="170" t="s">
        <v>137</v>
      </c>
      <c r="E25" s="171">
        <f>E26</f>
        <v>0.09</v>
      </c>
      <c r="F25" s="206"/>
      <c r="G25" s="203">
        <f>E25*F25</f>
        <v>0</v>
      </c>
      <c r="H25" s="166"/>
      <c r="BO25" s="172"/>
      <c r="BP25" s="172"/>
    </row>
    <row r="26" spans="1:68" ht="12.75">
      <c r="A26" s="173"/>
      <c r="B26" s="174"/>
      <c r="C26" s="227" t="s">
        <v>147</v>
      </c>
      <c r="D26" s="228"/>
      <c r="E26" s="175">
        <v>0.09</v>
      </c>
      <c r="F26" s="176"/>
      <c r="G26" s="204"/>
      <c r="H26" s="166"/>
      <c r="BO26" s="172"/>
      <c r="BP26" s="172"/>
    </row>
    <row r="27" spans="1:68" ht="12.75">
      <c r="A27" s="167">
        <v>7</v>
      </c>
      <c r="B27" s="168" t="s">
        <v>84</v>
      </c>
      <c r="C27" s="169" t="s">
        <v>123</v>
      </c>
      <c r="D27" s="170" t="s">
        <v>74</v>
      </c>
      <c r="E27" s="171">
        <v>9</v>
      </c>
      <c r="F27" s="206"/>
      <c r="G27" s="203">
        <f>E27*F27</f>
        <v>0</v>
      </c>
      <c r="H27" s="166"/>
      <c r="BO27" s="172"/>
      <c r="BP27" s="172"/>
    </row>
    <row r="28" spans="1:92" ht="12.75">
      <c r="A28" s="167">
        <v>8</v>
      </c>
      <c r="B28" s="168" t="s">
        <v>85</v>
      </c>
      <c r="C28" s="169" t="s">
        <v>135</v>
      </c>
      <c r="D28" s="170" t="s">
        <v>81</v>
      </c>
      <c r="E28" s="171">
        <f>E29</f>
        <v>27.72</v>
      </c>
      <c r="F28" s="206"/>
      <c r="G28" s="203">
        <f>E28*F28</f>
        <v>0</v>
      </c>
      <c r="H28" s="166">
        <v>2</v>
      </c>
      <c r="AN28" s="146">
        <v>1</v>
      </c>
      <c r="AO28" s="146">
        <f>IF(AN28=1,G28,0)</f>
        <v>0</v>
      </c>
      <c r="AP28" s="146">
        <f>IF(AN28=2,G28,0)</f>
        <v>0</v>
      </c>
      <c r="AQ28" s="146">
        <f>IF(AN28=3,G28,0)</f>
        <v>0</v>
      </c>
      <c r="AR28" s="146">
        <f>IF(AN28=4,G28,0)</f>
        <v>0</v>
      </c>
      <c r="AS28" s="146">
        <f>IF(AN28=5,G28,0)</f>
        <v>0</v>
      </c>
      <c r="BO28" s="172">
        <v>1</v>
      </c>
      <c r="BP28" s="172">
        <v>1</v>
      </c>
      <c r="CN28" s="146">
        <v>0.001</v>
      </c>
    </row>
    <row r="29" spans="1:8" ht="12.75">
      <c r="A29" s="173"/>
      <c r="B29" s="174"/>
      <c r="C29" s="227" t="s">
        <v>148</v>
      </c>
      <c r="D29" s="228"/>
      <c r="E29" s="175">
        <v>27.72</v>
      </c>
      <c r="F29" s="176"/>
      <c r="G29" s="204"/>
      <c r="H29" s="166"/>
    </row>
    <row r="30" spans="1:45" ht="12.75">
      <c r="A30" s="177"/>
      <c r="B30" s="178" t="s">
        <v>73</v>
      </c>
      <c r="C30" s="179" t="str">
        <f>CONCATENATE(B22," ",C22)</f>
        <v>96 Bourání konstrukcí</v>
      </c>
      <c r="D30" s="180"/>
      <c r="E30" s="181"/>
      <c r="F30" s="181"/>
      <c r="G30" s="205">
        <f>SUM(G22:G29)</f>
        <v>0</v>
      </c>
      <c r="H30" s="166">
        <v>4</v>
      </c>
      <c r="AO30" s="182">
        <f>SUM(AO22:AO29)</f>
        <v>0</v>
      </c>
      <c r="AP30" s="182">
        <f>SUM(AP22:AP29)</f>
        <v>0</v>
      </c>
      <c r="AQ30" s="182">
        <f>SUM(AQ22:AQ29)</f>
        <v>0</v>
      </c>
      <c r="AR30" s="182">
        <f>SUM(AR22:AR29)</f>
        <v>0</v>
      </c>
      <c r="AS30" s="182">
        <f>SUM(AS22:AS29)</f>
        <v>0</v>
      </c>
    </row>
    <row r="31" spans="1:8" ht="12.75">
      <c r="A31" s="161" t="s">
        <v>72</v>
      </c>
      <c r="B31" s="162" t="s">
        <v>86</v>
      </c>
      <c r="C31" s="163" t="s">
        <v>87</v>
      </c>
      <c r="D31" s="164"/>
      <c r="E31" s="165"/>
      <c r="F31" s="165"/>
      <c r="G31" s="202"/>
      <c r="H31" s="166">
        <v>1</v>
      </c>
    </row>
    <row r="32" spans="1:92" ht="12.75">
      <c r="A32" s="167">
        <v>9</v>
      </c>
      <c r="B32" s="168" t="s">
        <v>143</v>
      </c>
      <c r="C32" s="169" t="s">
        <v>144</v>
      </c>
      <c r="D32" s="170" t="s">
        <v>142</v>
      </c>
      <c r="E32" s="171">
        <f>E33</f>
        <v>13.2</v>
      </c>
      <c r="F32" s="206"/>
      <c r="G32" s="203">
        <f>E32*F32</f>
        <v>0</v>
      </c>
      <c r="H32" s="166">
        <v>2</v>
      </c>
      <c r="AN32" s="146">
        <v>1</v>
      </c>
      <c r="AO32" s="146">
        <f>IF(AN32=1,G32,0)</f>
        <v>0</v>
      </c>
      <c r="AP32" s="146">
        <f>IF(AN32=2,G32,0)</f>
        <v>0</v>
      </c>
      <c r="AQ32" s="146">
        <f>IF(AN32=3,G32,0)</f>
        <v>0</v>
      </c>
      <c r="AR32" s="146">
        <f>IF(AN32=4,G32,0)</f>
        <v>0</v>
      </c>
      <c r="AS32" s="146">
        <f>IF(AN32=5,G32,0)</f>
        <v>0</v>
      </c>
      <c r="BO32" s="172">
        <v>1</v>
      </c>
      <c r="BP32" s="172">
        <v>1</v>
      </c>
      <c r="CN32" s="146">
        <v>0</v>
      </c>
    </row>
    <row r="33" spans="1:68" ht="12.75">
      <c r="A33" s="173"/>
      <c r="B33" s="174"/>
      <c r="C33" s="227" t="s">
        <v>149</v>
      </c>
      <c r="D33" s="228"/>
      <c r="E33" s="175">
        <v>13.2</v>
      </c>
      <c r="F33" s="176"/>
      <c r="G33" s="204"/>
      <c r="H33" s="166"/>
      <c r="BO33" s="172"/>
      <c r="BP33" s="172"/>
    </row>
    <row r="34" spans="1:45" ht="12.75">
      <c r="A34" s="177"/>
      <c r="B34" s="178" t="s">
        <v>73</v>
      </c>
      <c r="C34" s="179" t="str">
        <f>CONCATENATE(B31," ",C31)</f>
        <v>97 Prorážení otvorů</v>
      </c>
      <c r="D34" s="180"/>
      <c r="E34" s="181"/>
      <c r="F34" s="181"/>
      <c r="G34" s="205">
        <f>SUM(G31:G32)</f>
        <v>0</v>
      </c>
      <c r="H34" s="166">
        <v>4</v>
      </c>
      <c r="AO34" s="182">
        <f>SUM(AO31:AO32)</f>
        <v>0</v>
      </c>
      <c r="AP34" s="182">
        <f>SUM(AP31:AP32)</f>
        <v>0</v>
      </c>
      <c r="AQ34" s="182">
        <f>SUM(AQ31:AQ32)</f>
        <v>0</v>
      </c>
      <c r="AR34" s="182">
        <f>SUM(AR31:AR32)</f>
        <v>0</v>
      </c>
      <c r="AS34" s="182">
        <f>SUM(AS31:AS32)</f>
        <v>0</v>
      </c>
    </row>
    <row r="35" spans="1:8" ht="12.75">
      <c r="A35" s="161" t="s">
        <v>72</v>
      </c>
      <c r="B35" s="162" t="s">
        <v>88</v>
      </c>
      <c r="C35" s="163" t="s">
        <v>89</v>
      </c>
      <c r="D35" s="164"/>
      <c r="E35" s="165"/>
      <c r="F35" s="165"/>
      <c r="G35" s="202"/>
      <c r="H35" s="166">
        <v>1</v>
      </c>
    </row>
    <row r="36" spans="1:92" ht="12.75">
      <c r="A36" s="167">
        <v>10</v>
      </c>
      <c r="B36" s="168" t="s">
        <v>90</v>
      </c>
      <c r="C36" s="169" t="s">
        <v>91</v>
      </c>
      <c r="D36" s="170" t="s">
        <v>92</v>
      </c>
      <c r="E36" s="171">
        <v>0.95</v>
      </c>
      <c r="F36" s="206"/>
      <c r="G36" s="203">
        <f>E36*F36</f>
        <v>0</v>
      </c>
      <c r="H36" s="166">
        <v>2</v>
      </c>
      <c r="AN36" s="146">
        <v>1</v>
      </c>
      <c r="AO36" s="146">
        <f>IF(AN36=1,G36,0)</f>
        <v>0</v>
      </c>
      <c r="AP36" s="146">
        <f>IF(AN36=2,G36,0)</f>
        <v>0</v>
      </c>
      <c r="AQ36" s="146">
        <f>IF(AN36=3,G36,0)</f>
        <v>0</v>
      </c>
      <c r="AR36" s="146">
        <f>IF(AN36=4,G36,0)</f>
        <v>0</v>
      </c>
      <c r="AS36" s="146">
        <f>IF(AN36=5,G36,0)</f>
        <v>0</v>
      </c>
      <c r="BO36" s="172">
        <v>7</v>
      </c>
      <c r="BP36" s="172">
        <v>1</v>
      </c>
      <c r="CN36" s="146">
        <v>0</v>
      </c>
    </row>
    <row r="37" spans="1:45" ht="12.75">
      <c r="A37" s="177"/>
      <c r="B37" s="178" t="s">
        <v>73</v>
      </c>
      <c r="C37" s="179" t="str">
        <f>CONCATENATE(B35," ",C35)</f>
        <v>99 Staveništní přesun hmot</v>
      </c>
      <c r="D37" s="180"/>
      <c r="E37" s="181"/>
      <c r="F37" s="181"/>
      <c r="G37" s="205">
        <f>SUM(G35:G36)</f>
        <v>0</v>
      </c>
      <c r="H37" s="166">
        <v>4</v>
      </c>
      <c r="AO37" s="182">
        <f>SUM(AO35:AO36)</f>
        <v>0</v>
      </c>
      <c r="AP37" s="182">
        <f>SUM(AP35:AP36)</f>
        <v>0</v>
      </c>
      <c r="AQ37" s="182">
        <f>SUM(AQ35:AQ36)</f>
        <v>0</v>
      </c>
      <c r="AR37" s="182">
        <f>SUM(AR35:AR36)</f>
        <v>0</v>
      </c>
      <c r="AS37" s="182">
        <f>SUM(AS35:AS36)</f>
        <v>0</v>
      </c>
    </row>
    <row r="38" spans="1:8" ht="12.75">
      <c r="A38" s="161" t="s">
        <v>72</v>
      </c>
      <c r="B38" s="162" t="s">
        <v>93</v>
      </c>
      <c r="C38" s="163" t="s">
        <v>94</v>
      </c>
      <c r="D38" s="164"/>
      <c r="E38" s="165"/>
      <c r="F38" s="165"/>
      <c r="G38" s="202"/>
      <c r="H38" s="166">
        <v>1</v>
      </c>
    </row>
    <row r="39" spans="1:92" ht="12.75">
      <c r="A39" s="167">
        <v>11</v>
      </c>
      <c r="B39" s="168" t="s">
        <v>95</v>
      </c>
      <c r="C39" s="169" t="s">
        <v>96</v>
      </c>
      <c r="D39" s="170" t="s">
        <v>81</v>
      </c>
      <c r="E39" s="171">
        <v>5.12</v>
      </c>
      <c r="F39" s="206"/>
      <c r="G39" s="203">
        <f>E39*F39</f>
        <v>0</v>
      </c>
      <c r="H39" s="166">
        <v>2</v>
      </c>
      <c r="AN39" s="146">
        <v>2</v>
      </c>
      <c r="AO39" s="146">
        <f>IF(AN39=1,G39,0)</f>
        <v>0</v>
      </c>
      <c r="AP39" s="146">
        <f>IF(AN39=2,G39,0)</f>
        <v>0</v>
      </c>
      <c r="AQ39" s="146">
        <f>IF(AN39=3,G39,0)</f>
        <v>0</v>
      </c>
      <c r="AR39" s="146">
        <f>IF(AN39=4,G39,0)</f>
        <v>0</v>
      </c>
      <c r="AS39" s="146">
        <f>IF(AN39=5,G39,0)</f>
        <v>0</v>
      </c>
      <c r="BO39" s="172">
        <v>1</v>
      </c>
      <c r="BP39" s="172">
        <v>7</v>
      </c>
      <c r="CN39" s="146">
        <v>0.00061</v>
      </c>
    </row>
    <row r="40" spans="1:8" ht="12.75">
      <c r="A40" s="173"/>
      <c r="B40" s="174"/>
      <c r="C40" s="227" t="s">
        <v>97</v>
      </c>
      <c r="D40" s="228"/>
      <c r="E40" s="175"/>
      <c r="F40" s="176"/>
      <c r="G40" s="204"/>
      <c r="H40" s="166"/>
    </row>
    <row r="41" spans="1:8" ht="12.75">
      <c r="A41" s="173"/>
      <c r="B41" s="174"/>
      <c r="C41" s="227" t="s">
        <v>150</v>
      </c>
      <c r="D41" s="228"/>
      <c r="E41" s="175">
        <v>5.12</v>
      </c>
      <c r="F41" s="176"/>
      <c r="G41" s="204"/>
      <c r="H41" s="166"/>
    </row>
    <row r="42" spans="1:45" ht="12.75">
      <c r="A42" s="177"/>
      <c r="B42" s="178" t="s">
        <v>73</v>
      </c>
      <c r="C42" s="179" t="str">
        <f>CONCATENATE(B38," ",C38)</f>
        <v>783 Nátěry</v>
      </c>
      <c r="D42" s="180"/>
      <c r="E42" s="181"/>
      <c r="F42" s="181"/>
      <c r="G42" s="205">
        <f>SUM(G38:G41)</f>
        <v>0</v>
      </c>
      <c r="H42" s="166">
        <v>4</v>
      </c>
      <c r="AO42" s="182">
        <f>SUM(AO38:AO41)</f>
        <v>0</v>
      </c>
      <c r="AP42" s="182">
        <f>SUM(AP38:AP41)</f>
        <v>0</v>
      </c>
      <c r="AQ42" s="182">
        <f>SUM(AQ38:AQ41)</f>
        <v>0</v>
      </c>
      <c r="AR42" s="182">
        <f>SUM(AR38:AR41)</f>
        <v>0</v>
      </c>
      <c r="AS42" s="182">
        <f>SUM(AS38:AS41)</f>
        <v>0</v>
      </c>
    </row>
    <row r="43" spans="1:8" ht="12.75">
      <c r="A43" s="161" t="s">
        <v>72</v>
      </c>
      <c r="B43" s="162" t="s">
        <v>98</v>
      </c>
      <c r="C43" s="163" t="s">
        <v>99</v>
      </c>
      <c r="D43" s="164"/>
      <c r="E43" s="165"/>
      <c r="F43" s="165"/>
      <c r="G43" s="202"/>
      <c r="H43" s="166">
        <v>1</v>
      </c>
    </row>
    <row r="44" spans="1:68" ht="12.75">
      <c r="A44" s="167">
        <v>12</v>
      </c>
      <c r="B44" s="168" t="s">
        <v>100</v>
      </c>
      <c r="C44" s="169" t="s">
        <v>126</v>
      </c>
      <c r="D44" s="170" t="s">
        <v>81</v>
      </c>
      <c r="E44" s="171">
        <v>300.54</v>
      </c>
      <c r="F44" s="206"/>
      <c r="G44" s="203">
        <f>E44*F44</f>
        <v>0</v>
      </c>
      <c r="H44" s="166"/>
      <c r="BO44" s="172"/>
      <c r="BP44" s="172"/>
    </row>
    <row r="45" spans="1:68" ht="12.75">
      <c r="A45" s="173"/>
      <c r="B45" s="174"/>
      <c r="C45" s="227" t="s">
        <v>125</v>
      </c>
      <c r="D45" s="228"/>
      <c r="E45" s="175"/>
      <c r="F45" s="176"/>
      <c r="G45" s="204"/>
      <c r="H45" s="166"/>
      <c r="BO45" s="172"/>
      <c r="BP45" s="172"/>
    </row>
    <row r="46" spans="1:68" ht="12.75">
      <c r="A46" s="173"/>
      <c r="B46" s="174"/>
      <c r="C46" s="227" t="s">
        <v>151</v>
      </c>
      <c r="D46" s="228"/>
      <c r="E46" s="175">
        <v>300.54</v>
      </c>
      <c r="F46" s="176"/>
      <c r="G46" s="204"/>
      <c r="H46" s="166"/>
      <c r="BO46" s="172"/>
      <c r="BP46" s="172"/>
    </row>
    <row r="47" spans="1:92" ht="12.75">
      <c r="A47" s="167">
        <v>13</v>
      </c>
      <c r="B47" s="168" t="s">
        <v>145</v>
      </c>
      <c r="C47" s="169" t="s">
        <v>129</v>
      </c>
      <c r="D47" s="170" t="s">
        <v>81</v>
      </c>
      <c r="E47" s="171">
        <f>E46</f>
        <v>300.54</v>
      </c>
      <c r="F47" s="206"/>
      <c r="G47" s="203">
        <f>E47*F47</f>
        <v>0</v>
      </c>
      <c r="H47" s="166">
        <v>2</v>
      </c>
      <c r="AN47" s="146">
        <v>2</v>
      </c>
      <c r="AO47" s="146">
        <f>IF(AN47=1,G47,0)</f>
        <v>0</v>
      </c>
      <c r="AP47" s="146">
        <f>IF(AN47=2,G47,0)</f>
        <v>0</v>
      </c>
      <c r="AQ47" s="146">
        <f>IF(AN47=3,G47,0)</f>
        <v>0</v>
      </c>
      <c r="AR47" s="146">
        <f>IF(AN47=4,G47,0)</f>
        <v>0</v>
      </c>
      <c r="AS47" s="146">
        <f>IF(AN47=5,G47,0)</f>
        <v>0</v>
      </c>
      <c r="BO47" s="172">
        <v>1</v>
      </c>
      <c r="BP47" s="172">
        <v>7</v>
      </c>
      <c r="CN47" s="146">
        <v>0</v>
      </c>
    </row>
    <row r="48" spans="1:68" ht="12.75">
      <c r="A48" s="167">
        <v>14</v>
      </c>
      <c r="B48" s="168" t="s">
        <v>101</v>
      </c>
      <c r="C48" s="169" t="s">
        <v>124</v>
      </c>
      <c r="D48" s="170" t="s">
        <v>81</v>
      </c>
      <c r="E48" s="171">
        <v>300.54</v>
      </c>
      <c r="F48" s="206"/>
      <c r="G48" s="203">
        <f>E48*F48</f>
        <v>0</v>
      </c>
      <c r="H48" s="166"/>
      <c r="BO48" s="172"/>
      <c r="BP48" s="172"/>
    </row>
    <row r="49" spans="1:45" ht="12.75">
      <c r="A49" s="177"/>
      <c r="B49" s="178" t="s">
        <v>73</v>
      </c>
      <c r="C49" s="179" t="str">
        <f>CONCATENATE(B43," ",C43)</f>
        <v>784 Malby</v>
      </c>
      <c r="D49" s="180"/>
      <c r="E49" s="181"/>
      <c r="F49" s="181"/>
      <c r="G49" s="205">
        <f>SUM(G43:G48)</f>
        <v>0</v>
      </c>
      <c r="H49" s="166">
        <v>4</v>
      </c>
      <c r="AO49" s="182">
        <f>SUM(AO43:AO47)</f>
        <v>0</v>
      </c>
      <c r="AP49" s="182">
        <f>SUM(AP43:AP47)</f>
        <v>0</v>
      </c>
      <c r="AQ49" s="182">
        <f>SUM(AQ43:AQ47)</f>
        <v>0</v>
      </c>
      <c r="AR49" s="182">
        <f>SUM(AR43:AR47)</f>
        <v>0</v>
      </c>
      <c r="AS49" s="182">
        <f>SUM(AS43:AS47)</f>
        <v>0</v>
      </c>
    </row>
    <row r="50" spans="1:8" ht="12.75">
      <c r="A50" s="161" t="s">
        <v>72</v>
      </c>
      <c r="B50" s="162" t="s">
        <v>102</v>
      </c>
      <c r="C50" s="163" t="s">
        <v>103</v>
      </c>
      <c r="D50" s="164"/>
      <c r="E50" s="165"/>
      <c r="F50" s="165"/>
      <c r="G50" s="202"/>
      <c r="H50" s="166">
        <v>1</v>
      </c>
    </row>
    <row r="51" spans="1:92" ht="12.75">
      <c r="A51" s="167">
        <v>15</v>
      </c>
      <c r="B51" s="168" t="s">
        <v>104</v>
      </c>
      <c r="C51" s="169" t="s">
        <v>168</v>
      </c>
      <c r="D51" s="170" t="s">
        <v>75</v>
      </c>
      <c r="E51" s="171">
        <v>1</v>
      </c>
      <c r="F51" s="206"/>
      <c r="G51" s="203">
        <f aca="true" t="shared" si="0" ref="G51:G55">E51*F51</f>
        <v>0</v>
      </c>
      <c r="H51" s="166">
        <v>2</v>
      </c>
      <c r="AN51" s="146">
        <v>4</v>
      </c>
      <c r="AO51" s="146">
        <f>IF(AN51=1,G51,0)</f>
        <v>0</v>
      </c>
      <c r="AP51" s="146">
        <f>IF(AN51=2,G51,0)</f>
        <v>0</v>
      </c>
      <c r="AQ51" s="146">
        <f>IF(AN51=3,G51,0)</f>
        <v>0</v>
      </c>
      <c r="AR51" s="146">
        <f>IF(AN51=4,G51,0)</f>
        <v>0</v>
      </c>
      <c r="AS51" s="146">
        <f>IF(AN51=5,G51,0)</f>
        <v>0</v>
      </c>
      <c r="BO51" s="172">
        <v>12</v>
      </c>
      <c r="BP51" s="172">
        <v>0</v>
      </c>
      <c r="CN51" s="146">
        <v>0</v>
      </c>
    </row>
    <row r="52" spans="1:92" ht="12.75">
      <c r="A52" s="167">
        <v>16</v>
      </c>
      <c r="B52" s="168" t="s">
        <v>104</v>
      </c>
      <c r="C52" s="169" t="s">
        <v>169</v>
      </c>
      <c r="D52" s="170" t="s">
        <v>75</v>
      </c>
      <c r="E52" s="171">
        <v>1</v>
      </c>
      <c r="F52" s="206"/>
      <c r="G52" s="203">
        <f t="shared" si="0"/>
        <v>0</v>
      </c>
      <c r="H52" s="166">
        <v>2</v>
      </c>
      <c r="AN52" s="146">
        <v>4</v>
      </c>
      <c r="AO52" s="146">
        <f>IF(AN52=1,G52,0)</f>
        <v>0</v>
      </c>
      <c r="AP52" s="146">
        <f>IF(AN52=2,G52,0)</f>
        <v>0</v>
      </c>
      <c r="AQ52" s="146">
        <f>IF(AN52=3,G52,0)</f>
        <v>0</v>
      </c>
      <c r="AR52" s="146">
        <f>IF(AN52=4,G52,0)</f>
        <v>0</v>
      </c>
      <c r="AS52" s="146">
        <f>IF(AN52=5,G52,0)</f>
        <v>0</v>
      </c>
      <c r="BO52" s="172">
        <v>12</v>
      </c>
      <c r="BP52" s="172">
        <v>0</v>
      </c>
      <c r="CN52" s="146">
        <v>0</v>
      </c>
    </row>
    <row r="53" spans="1:68" ht="12.75">
      <c r="A53" s="167">
        <v>17</v>
      </c>
      <c r="B53" s="168" t="s">
        <v>104</v>
      </c>
      <c r="C53" s="169" t="s">
        <v>170</v>
      </c>
      <c r="D53" s="170" t="s">
        <v>75</v>
      </c>
      <c r="E53" s="171">
        <v>1</v>
      </c>
      <c r="F53" s="206"/>
      <c r="G53" s="203">
        <f t="shared" si="0"/>
        <v>0</v>
      </c>
      <c r="H53" s="166"/>
      <c r="BO53" s="172"/>
      <c r="BP53" s="172"/>
    </row>
    <row r="54" spans="1:92" ht="12.75">
      <c r="A54" s="167">
        <v>18</v>
      </c>
      <c r="B54" s="168" t="s">
        <v>104</v>
      </c>
      <c r="C54" s="169" t="s">
        <v>176</v>
      </c>
      <c r="D54" s="170" t="s">
        <v>75</v>
      </c>
      <c r="E54" s="171">
        <v>1</v>
      </c>
      <c r="F54" s="206"/>
      <c r="G54" s="203">
        <f t="shared" si="0"/>
        <v>0</v>
      </c>
      <c r="H54" s="166">
        <v>2</v>
      </c>
      <c r="AN54" s="146">
        <v>4</v>
      </c>
      <c r="AO54" s="146">
        <f>IF(AN54=1,G54,0)</f>
        <v>0</v>
      </c>
      <c r="AP54" s="146">
        <f>IF(AN54=2,G54,0)</f>
        <v>0</v>
      </c>
      <c r="AQ54" s="146">
        <f>IF(AN54=3,G54,0)</f>
        <v>0</v>
      </c>
      <c r="AR54" s="146">
        <f>IF(AN54=4,G54,0)</f>
        <v>0</v>
      </c>
      <c r="AS54" s="146">
        <f>IF(AN54=5,G54,0)</f>
        <v>0</v>
      </c>
      <c r="BO54" s="172">
        <v>12</v>
      </c>
      <c r="BP54" s="172">
        <v>0</v>
      </c>
      <c r="CN54" s="146">
        <v>0</v>
      </c>
    </row>
    <row r="55" spans="1:92" ht="22.5">
      <c r="A55" s="167">
        <v>19</v>
      </c>
      <c r="B55" s="168" t="s">
        <v>104</v>
      </c>
      <c r="C55" s="169" t="s">
        <v>128</v>
      </c>
      <c r="D55" s="170" t="s">
        <v>75</v>
      </c>
      <c r="E55" s="171">
        <v>1</v>
      </c>
      <c r="F55" s="206"/>
      <c r="G55" s="203">
        <f t="shared" si="0"/>
        <v>0</v>
      </c>
      <c r="H55" s="166">
        <v>2</v>
      </c>
      <c r="AN55" s="146">
        <v>4</v>
      </c>
      <c r="AO55" s="146">
        <f>IF(AN55=1,G55,0)</f>
        <v>0</v>
      </c>
      <c r="AP55" s="146">
        <f>IF(AN55=2,G55,0)</f>
        <v>0</v>
      </c>
      <c r="AQ55" s="146">
        <f>IF(AN55=3,G55,0)</f>
        <v>0</v>
      </c>
      <c r="AR55" s="146">
        <f>IF(AN55=4,G55,0)</f>
        <v>0</v>
      </c>
      <c r="AS55" s="146">
        <f>IF(AN55=5,G55,0)</f>
        <v>0</v>
      </c>
      <c r="BO55" s="172">
        <v>12</v>
      </c>
      <c r="BP55" s="172">
        <v>0</v>
      </c>
      <c r="CN55" s="146">
        <v>0</v>
      </c>
    </row>
    <row r="56" spans="1:45" ht="12.75">
      <c r="A56" s="177"/>
      <c r="B56" s="178" t="s">
        <v>73</v>
      </c>
      <c r="C56" s="179" t="str">
        <f>CONCATENATE(B50," ",C50)</f>
        <v>M33 Montáže dopravních zařízení a vah-výtahy</v>
      </c>
      <c r="D56" s="180"/>
      <c r="E56" s="181"/>
      <c r="F56" s="181"/>
      <c r="G56" s="205">
        <f>SUM(G50:G55)</f>
        <v>0</v>
      </c>
      <c r="H56" s="166">
        <v>4</v>
      </c>
      <c r="AO56" s="182">
        <f>SUM(AO50:AO55)</f>
        <v>0</v>
      </c>
      <c r="AP56" s="182">
        <f>SUM(AP50:AP55)</f>
        <v>0</v>
      </c>
      <c r="AQ56" s="182">
        <f>SUM(AQ50:AQ55)</f>
        <v>0</v>
      </c>
      <c r="AR56" s="182">
        <f>SUM(AR50:AR55)</f>
        <v>0</v>
      </c>
      <c r="AS56" s="182">
        <f>SUM(AS50:AS55)</f>
        <v>0</v>
      </c>
    </row>
    <row r="57" spans="1:8" ht="12.75">
      <c r="A57" s="161" t="s">
        <v>72</v>
      </c>
      <c r="B57" s="162" t="s">
        <v>105</v>
      </c>
      <c r="C57" s="163" t="s">
        <v>106</v>
      </c>
      <c r="D57" s="164"/>
      <c r="E57" s="165"/>
      <c r="F57" s="165"/>
      <c r="G57" s="202"/>
      <c r="H57" s="166">
        <v>1</v>
      </c>
    </row>
    <row r="58" spans="1:92" ht="12.75">
      <c r="A58" s="167">
        <v>20</v>
      </c>
      <c r="B58" s="168" t="s">
        <v>107</v>
      </c>
      <c r="C58" s="169" t="s">
        <v>152</v>
      </c>
      <c r="D58" s="170" t="s">
        <v>92</v>
      </c>
      <c r="E58" s="171">
        <v>0.95</v>
      </c>
      <c r="F58" s="206"/>
      <c r="G58" s="203">
        <f aca="true" t="shared" si="1" ref="G58:G62">E58*F58</f>
        <v>0</v>
      </c>
      <c r="H58" s="166">
        <v>2</v>
      </c>
      <c r="AN58" s="146">
        <v>1</v>
      </c>
      <c r="AO58" s="146">
        <f>IF(AN58=1,G58,0)</f>
        <v>0</v>
      </c>
      <c r="AP58" s="146">
        <f>IF(AN58=2,G58,0)</f>
        <v>0</v>
      </c>
      <c r="AQ58" s="146">
        <f>IF(AN58=3,G58,0)</f>
        <v>0</v>
      </c>
      <c r="AR58" s="146">
        <f>IF(AN58=4,G58,0)</f>
        <v>0</v>
      </c>
      <c r="AS58" s="146">
        <f>IF(AN58=5,G58,0)</f>
        <v>0</v>
      </c>
      <c r="BO58" s="172">
        <v>8</v>
      </c>
      <c r="BP58" s="172">
        <v>0</v>
      </c>
      <c r="CN58" s="146">
        <v>0</v>
      </c>
    </row>
    <row r="59" spans="1:92" ht="12.75">
      <c r="A59" s="167">
        <v>21</v>
      </c>
      <c r="B59" s="168" t="s">
        <v>109</v>
      </c>
      <c r="C59" s="169" t="s">
        <v>153</v>
      </c>
      <c r="D59" s="170" t="s">
        <v>92</v>
      </c>
      <c r="E59" s="171">
        <v>0.95</v>
      </c>
      <c r="F59" s="206"/>
      <c r="G59" s="203">
        <f t="shared" si="1"/>
        <v>0</v>
      </c>
      <c r="H59" s="166">
        <v>2</v>
      </c>
      <c r="AN59" s="146">
        <v>1</v>
      </c>
      <c r="AO59" s="146">
        <f>IF(AN59=1,G59,0)</f>
        <v>0</v>
      </c>
      <c r="AP59" s="146">
        <f>IF(AN59=2,G59,0)</f>
        <v>0</v>
      </c>
      <c r="AQ59" s="146">
        <f>IF(AN59=3,G59,0)</f>
        <v>0</v>
      </c>
      <c r="AR59" s="146">
        <f>IF(AN59=4,G59,0)</f>
        <v>0</v>
      </c>
      <c r="AS59" s="146">
        <f>IF(AN59=5,G59,0)</f>
        <v>0</v>
      </c>
      <c r="BO59" s="172">
        <v>8</v>
      </c>
      <c r="BP59" s="172">
        <v>0</v>
      </c>
      <c r="CN59" s="146">
        <v>0</v>
      </c>
    </row>
    <row r="60" spans="1:92" ht="12.75">
      <c r="A60" s="167">
        <v>22</v>
      </c>
      <c r="B60" s="168" t="s">
        <v>110</v>
      </c>
      <c r="C60" s="169" t="s">
        <v>111</v>
      </c>
      <c r="D60" s="170" t="s">
        <v>92</v>
      </c>
      <c r="E60" s="171">
        <v>0.95</v>
      </c>
      <c r="F60" s="206"/>
      <c r="G60" s="203">
        <f t="shared" si="1"/>
        <v>0</v>
      </c>
      <c r="H60" s="166">
        <v>2</v>
      </c>
      <c r="AN60" s="146">
        <v>1</v>
      </c>
      <c r="AO60" s="146">
        <f>IF(AN60=1,G60,0)</f>
        <v>0</v>
      </c>
      <c r="AP60" s="146">
        <f>IF(AN60=2,G60,0)</f>
        <v>0</v>
      </c>
      <c r="AQ60" s="146">
        <f>IF(AN60=3,G60,0)</f>
        <v>0</v>
      </c>
      <c r="AR60" s="146">
        <f>IF(AN60=4,G60,0)</f>
        <v>0</v>
      </c>
      <c r="AS60" s="146">
        <f>IF(AN60=5,G60,0)</f>
        <v>0</v>
      </c>
      <c r="BO60" s="172">
        <v>8</v>
      </c>
      <c r="BP60" s="172">
        <v>0</v>
      </c>
      <c r="CN60" s="146">
        <v>0</v>
      </c>
    </row>
    <row r="61" spans="1:68" ht="12.75">
      <c r="A61" s="167">
        <v>23</v>
      </c>
      <c r="B61" s="168" t="s">
        <v>108</v>
      </c>
      <c r="C61" s="169" t="s">
        <v>154</v>
      </c>
      <c r="D61" s="170" t="s">
        <v>92</v>
      </c>
      <c r="E61" s="171">
        <v>0.95</v>
      </c>
      <c r="F61" s="206"/>
      <c r="G61" s="203">
        <f t="shared" si="1"/>
        <v>0</v>
      </c>
      <c r="H61" s="166"/>
      <c r="BO61" s="172"/>
      <c r="BP61" s="172"/>
    </row>
    <row r="62" spans="1:92" ht="12.75">
      <c r="A62" s="167">
        <v>24</v>
      </c>
      <c r="B62" s="168" t="s">
        <v>112</v>
      </c>
      <c r="C62" s="169" t="s">
        <v>113</v>
      </c>
      <c r="D62" s="170" t="s">
        <v>92</v>
      </c>
      <c r="E62" s="171">
        <v>0.95</v>
      </c>
      <c r="F62" s="206"/>
      <c r="G62" s="203">
        <f t="shared" si="1"/>
        <v>0</v>
      </c>
      <c r="H62" s="166">
        <v>2</v>
      </c>
      <c r="AN62" s="146">
        <v>1</v>
      </c>
      <c r="AO62" s="146">
        <f>IF(AN62=1,G62,0)</f>
        <v>0</v>
      </c>
      <c r="AP62" s="146">
        <f>IF(AN62=2,G62,0)</f>
        <v>0</v>
      </c>
      <c r="AQ62" s="146">
        <f>IF(AN62=3,G62,0)</f>
        <v>0</v>
      </c>
      <c r="AR62" s="146">
        <f>IF(AN62=4,G62,0)</f>
        <v>0</v>
      </c>
      <c r="AS62" s="146">
        <f>IF(AN62=5,G62,0)</f>
        <v>0</v>
      </c>
      <c r="BO62" s="172">
        <v>8</v>
      </c>
      <c r="BP62" s="172">
        <v>0</v>
      </c>
      <c r="CN62" s="146">
        <v>0</v>
      </c>
    </row>
    <row r="63" spans="1:45" ht="12.75">
      <c r="A63" s="177"/>
      <c r="B63" s="178" t="s">
        <v>73</v>
      </c>
      <c r="C63" s="179" t="str">
        <f>CONCATENATE(B57," ",C57)</f>
        <v>D96 Přesuny suti a vybouraných hmot</v>
      </c>
      <c r="D63" s="180"/>
      <c r="E63" s="181"/>
      <c r="F63" s="181"/>
      <c r="G63" s="205">
        <f>SUM(G57:G62)</f>
        <v>0</v>
      </c>
      <c r="H63" s="166">
        <v>4</v>
      </c>
      <c r="AO63" s="182">
        <f>SUM(AO57:AO62)</f>
        <v>0</v>
      </c>
      <c r="AP63" s="182">
        <f>SUM(AP57:AP62)</f>
        <v>0</v>
      </c>
      <c r="AQ63" s="182">
        <f>SUM(AQ57:AQ62)</f>
        <v>0</v>
      </c>
      <c r="AR63" s="182">
        <f>SUM(AR57:AR62)</f>
        <v>0</v>
      </c>
      <c r="AS63" s="182">
        <f>SUM(AS57:AS62)</f>
        <v>0</v>
      </c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spans="1:7" ht="12.75">
      <c r="A87" s="183"/>
      <c r="B87" s="183"/>
      <c r="C87" s="183"/>
      <c r="D87" s="183"/>
      <c r="E87" s="183"/>
      <c r="F87" s="183"/>
      <c r="G87" s="183"/>
    </row>
    <row r="88" spans="1:7" ht="12.75">
      <c r="A88" s="183"/>
      <c r="B88" s="183"/>
      <c r="C88" s="183"/>
      <c r="D88" s="183"/>
      <c r="E88" s="183"/>
      <c r="F88" s="183"/>
      <c r="G88" s="183"/>
    </row>
    <row r="89" spans="1:7" ht="12.75">
      <c r="A89" s="183"/>
      <c r="B89" s="183"/>
      <c r="C89" s="183"/>
      <c r="D89" s="183"/>
      <c r="E89" s="183"/>
      <c r="F89" s="183"/>
      <c r="G89" s="183"/>
    </row>
    <row r="90" spans="1:7" ht="12.75">
      <c r="A90" s="183"/>
      <c r="B90" s="183"/>
      <c r="C90" s="183"/>
      <c r="D90" s="183"/>
      <c r="E90" s="183"/>
      <c r="F90" s="183"/>
      <c r="G90" s="183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spans="1:2" ht="12.75">
      <c r="A122" s="184"/>
      <c r="B122" s="184"/>
    </row>
    <row r="123" spans="1:7" ht="12.75">
      <c r="A123" s="183"/>
      <c r="B123" s="183"/>
      <c r="C123" s="186"/>
      <c r="D123" s="186"/>
      <c r="E123" s="187"/>
      <c r="F123" s="186"/>
      <c r="G123" s="188"/>
    </row>
    <row r="124" spans="1:7" ht="12.75">
      <c r="A124" s="189"/>
      <c r="B124" s="189"/>
      <c r="C124" s="183"/>
      <c r="D124" s="183"/>
      <c r="E124" s="190"/>
      <c r="F124" s="183"/>
      <c r="G124" s="183"/>
    </row>
    <row r="125" spans="1:7" ht="12.75">
      <c r="A125" s="183"/>
      <c r="B125" s="183"/>
      <c r="C125" s="183"/>
      <c r="D125" s="183"/>
      <c r="E125" s="190"/>
      <c r="F125" s="183"/>
      <c r="G125" s="183"/>
    </row>
    <row r="126" spans="1:7" ht="12.75">
      <c r="A126" s="183"/>
      <c r="B126" s="183"/>
      <c r="C126" s="183"/>
      <c r="D126" s="183"/>
      <c r="E126" s="190"/>
      <c r="F126" s="183"/>
      <c r="G126" s="183"/>
    </row>
    <row r="127" spans="1:7" ht="12.75">
      <c r="A127" s="183"/>
      <c r="B127" s="183"/>
      <c r="C127" s="183"/>
      <c r="D127" s="183"/>
      <c r="E127" s="190"/>
      <c r="F127" s="183"/>
      <c r="G127" s="183"/>
    </row>
    <row r="128" spans="1:7" ht="12.75">
      <c r="A128" s="183"/>
      <c r="B128" s="183"/>
      <c r="C128" s="183"/>
      <c r="D128" s="183"/>
      <c r="E128" s="190"/>
      <c r="F128" s="183"/>
      <c r="G128" s="183"/>
    </row>
    <row r="129" spans="1:7" ht="12.75">
      <c r="A129" s="183"/>
      <c r="B129" s="183"/>
      <c r="C129" s="183"/>
      <c r="D129" s="183"/>
      <c r="E129" s="190"/>
      <c r="F129" s="183"/>
      <c r="G129" s="183"/>
    </row>
    <row r="130" spans="1:7" ht="12.75">
      <c r="A130" s="183"/>
      <c r="B130" s="183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</sheetData>
  <mergeCells count="17">
    <mergeCell ref="C33:D33"/>
    <mergeCell ref="C40:D40"/>
    <mergeCell ref="C41:D41"/>
    <mergeCell ref="C45:D45"/>
    <mergeCell ref="C46:D46"/>
    <mergeCell ref="C29:D29"/>
    <mergeCell ref="A1:G1"/>
    <mergeCell ref="A3:B3"/>
    <mergeCell ref="A4:B4"/>
    <mergeCell ref="E4:G4"/>
    <mergeCell ref="C9:D9"/>
    <mergeCell ref="C10:D10"/>
    <mergeCell ref="C12:D12"/>
    <mergeCell ref="C16:D16"/>
    <mergeCell ref="C20:D20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Balogová Jaroslava</cp:lastModifiedBy>
  <cp:lastPrinted>2020-08-06T12:21:47Z</cp:lastPrinted>
  <dcterms:created xsi:type="dcterms:W3CDTF">2015-09-01T17:31:48Z</dcterms:created>
  <dcterms:modified xsi:type="dcterms:W3CDTF">2020-08-06T12:23:20Z</dcterms:modified>
  <cp:category/>
  <cp:version/>
  <cp:contentType/>
  <cp:contentStatus/>
</cp:coreProperties>
</file>