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930 - Navýšení počtu park..." sheetId="2" r:id="rId2"/>
    <sheet name="Pokyny pro vyplnění" sheetId="3" r:id="rId3"/>
  </sheets>
  <definedNames>
    <definedName name="_xlnm.Print_Area" localSheetId="0">'Rekapitulace stavby'!$D$4:$AO$36,'Rekapitulace stavby'!$C$42:$AQ$56</definedName>
    <definedName name="_xlnm._FilterDatabase" localSheetId="1" hidden="1">'930 - Navýšení počtu park...'!$C$85:$K$199</definedName>
    <definedName name="_xlnm.Print_Area" localSheetId="1">'930 - Navýšení počtu park...'!$C$4:$J$37,'930 - Navýšení počtu park...'!$C$43:$J$69,'930 - Navýšení počtu park...'!$C$75:$K$199</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'930 - Navýšení počtu park...'!$85:$85</definedName>
  </definedNames>
  <calcPr fullCalcOnLoad="1"/>
</workbook>
</file>

<file path=xl/sharedStrings.xml><?xml version="1.0" encoding="utf-8"?>
<sst xmlns="http://schemas.openxmlformats.org/spreadsheetml/2006/main" count="1862" uniqueCount="592">
  <si>
    <t>Export Komplet</t>
  </si>
  <si>
    <t>VZ</t>
  </si>
  <si>
    <t>2.0</t>
  </si>
  <si>
    <t>ZAMOK</t>
  </si>
  <si>
    <t>False</t>
  </si>
  <si>
    <t>{2b595099-74af-4664-b649-2ddb7a3a12b5}</t>
  </si>
  <si>
    <t>0,01</t>
  </si>
  <si>
    <t>21</t>
  </si>
  <si>
    <t>15</t>
  </si>
  <si>
    <t>REKAPITULACE STAVBY</t>
  </si>
  <si>
    <t>v ---  níže se nacházejí doplnkové a pomocné údaje k sestavám  --- v</t>
  </si>
  <si>
    <t>Návod na vyplnění</t>
  </si>
  <si>
    <t>0,001</t>
  </si>
  <si>
    <t>Kód:</t>
  </si>
  <si>
    <t>930</t>
  </si>
  <si>
    <t>Měnit lze pouze buňky se žlutým podbarvením!
1) v Rekapitulaci stavby vyplňte údaje o Uchazeči (přenesou se do ostatních sestav i v jiných listech)
2) na vybraných listech vyplňte v sestavě Soupis prací ceny u položek</t>
  </si>
  <si>
    <t>Stavba:</t>
  </si>
  <si>
    <t>Navýšení počtu parkovacích stání na sídlišti SEVERKA - 1.ETAPA - Cihlářská</t>
  </si>
  <si>
    <t>KSO:</t>
  </si>
  <si>
    <t/>
  </si>
  <si>
    <t>CC-CZ:</t>
  </si>
  <si>
    <t>Místo:</t>
  </si>
  <si>
    <t>Chomutov</t>
  </si>
  <si>
    <t>Datum:</t>
  </si>
  <si>
    <t>30. 4. 2020</t>
  </si>
  <si>
    <t>Zadavatel:</t>
  </si>
  <si>
    <t>IČ:</t>
  </si>
  <si>
    <t xml:space="preserve"> </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</si>
  <si>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</si>
  <si>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</si>
  <si>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</si>
  <si>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</si>
  <si>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</si>
  <si>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</si>
  <si>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</si>
  <si>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</si>
  <si>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</si>
  <si>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</si>
  <si>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</si>
  <si>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</si>
  <si>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</si>
  <si>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</si>
  <si>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</si>
  <si>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</si>
  <si>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</si>
  <si>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</si>
  <si>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</si>
  <si>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</si>
  <si>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</si>
  <si>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</si>
  <si>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</si>
  <si>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</si>
  <si>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</si>
  <si>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</si>
  <si>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</si>
  <si>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</si>
  <si>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</si>
  <si>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</si>
  <si>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</si>
  <si>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</si>
  <si>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</si>
  <si>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</si>
  <si>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</si>
  <si>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</si>
  <si>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</si>
  <si>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</si>
  <si>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</si>
  <si>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</si>
  <si>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</si>
  <si>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</si>
  <si>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</si>
  <si>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</si>
  <si>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</si>
  <si>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</si>
  <si>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</si>
  <si>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</si>
  <si>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</si>
  <si>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</si>
  <si>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</si>
  <si>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</si>
  <si>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</si>
  <si>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</si>
  <si>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</si>
  <si>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</si>
  <si>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1 - Zemní práce</t>
  </si>
  <si>
    <t xml:space="preserve">    2 - Zakládání</t>
  </si>
  <si>
    <t xml:space="preserve">    4 - Vodorovné konstrukce</t>
  </si>
  <si>
    <t xml:space="preserve">    5 - Komunikace pozemní</t>
  </si>
  <si>
    <t xml:space="preserve">    9 - Ostatní konstrukce a práce, bourání</t>
  </si>
  <si>
    <t xml:space="preserve">    997 - Přesun sutě</t>
  </si>
  <si>
    <t xml:space="preserve">    998 - Přesun hmot</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</si>
  <si>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</si>
  <si>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</si>
  <si>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</si>
  <si>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</si>
  <si>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</si>
  <si>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</si>
  <si>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</si>
  <si>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</si>
  <si>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</si>
  <si>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</si>
  <si>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</si>
  <si>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</si>
  <si>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</si>
  <si>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</si>
  <si>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</si>
  <si>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</si>
  <si>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</si>
  <si>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</si>
  <si>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</si>
  <si>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</si>
  <si>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</si>
  <si>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</si>
  <si>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19</t>
  </si>
  <si>
    <t>K</t>
  </si>
  <si>
    <t>112201114</t>
  </si>
  <si>
    <t>Odstranění pařezu v rovině nebo na svahu do 1:5 o průměru pařezu na řezné ploše přes 400 do 500 mm</t>
  </si>
  <si>
    <t>kus</t>
  </si>
  <si>
    <t>CS ÚRS 2019 01</t>
  </si>
  <si>
    <t>4</t>
  </si>
  <si>
    <t>2078705872</t>
  </si>
  <si>
    <t>PSC</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</si>
  <si>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</si>
  <si>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5</t>
  </si>
  <si>
    <t>113107122</t>
  </si>
  <si>
    <t>Odstranění podkladů nebo krytů ručně s přemístěním hmot na skládku na vzdálenost do 3 m nebo s naložením na dopravní prostředek z kameniva hrubého drceného, o tl. vrstvy přes 100 do 200 mm</t>
  </si>
  <si>
    <t>m2</t>
  </si>
  <si>
    <t>-1591861696</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</si>
  <si>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</si>
  <si>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113107142</t>
  </si>
  <si>
    <t>Odstranění podkladů nebo krytů ručně s přemístěním hmot na skládku na vzdálenost do 3 m nebo s naložením na dopravní prostředek živičných, o tl. vrstvy přes 50 do 100 mm</t>
  </si>
  <si>
    <t>-1557381816</t>
  </si>
  <si>
    <t>3</t>
  </si>
  <si>
    <t>113202111</t>
  </si>
  <si>
    <t>Vytrhání obrub s vybouráním lože, s přemístěním hmot na skládku na vzdálenost do 3 m nebo s naložením na dopravní prostředek z krajníků nebo obrubníků stojatých</t>
  </si>
  <si>
    <t>m</t>
  </si>
  <si>
    <t>-437546599</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</si>
  <si>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</si>
  <si>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121101101</t>
  </si>
  <si>
    <t>Sejmutí ornice nebo lesní půdy s vodorovným přemístěním na hromady v místě upotřebení nebo na dočasné či trvalé skládky se složením, na vzdálenost do 50 m</t>
  </si>
  <si>
    <t>m3</t>
  </si>
  <si>
    <t>-1022139887</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</si>
  <si>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</si>
  <si>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6</t>
  </si>
  <si>
    <t>122201101</t>
  </si>
  <si>
    <t>Odkopávky a prokopávky nezapažené s přehozením výkopku na vzdálenost do 3 m nebo s naložením na dopravní prostředek v hornině tř. 3 do 100 m3</t>
  </si>
  <si>
    <t>1712969157</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</si>
  <si>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</si>
  <si>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7</t>
  </si>
  <si>
    <t>122201109</t>
  </si>
  <si>
    <t>Odkopávky a prokopávky nezapažené s přehozením výkopku na vzdálenost do 3 m nebo s naložením na dopravní prostředek v hornině tř. 3 Příplatek k cenám za lepivost horniny tř. 3</t>
  </si>
  <si>
    <t>931844406</t>
  </si>
  <si>
    <t>12</t>
  </si>
  <si>
    <t>162201102</t>
  </si>
  <si>
    <t>Vodorovné přemístění výkopku nebo sypaniny po suchu na obvyklém dopravním prostředku, bez naložení výkopku, avšak se složením bez rozhrnutí z horniny tř. 1 až 4 na vzdálenost přes 20 do 50 m</t>
  </si>
  <si>
    <t>918815868</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</si>
  <si>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</si>
  <si>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20</t>
  </si>
  <si>
    <t>162301422</t>
  </si>
  <si>
    <t>Vodorovné přemístění větví, kmenů nebo pařezů s naložením, složením a dopravou do 5000 m pařezů kmenů, průměru přes 300 do 500 mm</t>
  </si>
  <si>
    <t>-867556483</t>
  </si>
  <si>
    <t xml:space="preserve">Poznámka k souboru cen:
1. Průměr kmene i pařezu se měří v místě řezu.
2. Měrná jednotka je 1 strom.
</t>
  </si>
  <si>
    <t>162301922</t>
  </si>
  <si>
    <t>Vodorovné přemístění větví, kmenů nebo pařezů s naložením, složením a dopravou Příplatek k cenám za každých dalších i započatých 5000 m přes 5000 m pařezů kmenů, průměru přes 300 do 500 mm</t>
  </si>
  <si>
    <t>-885772039</t>
  </si>
  <si>
    <t>9</t>
  </si>
  <si>
    <t>162701105</t>
  </si>
  <si>
    <t>Vodorovné přemístění výkopku nebo sypaniny po suchu na obvyklém dopravním prostředku, bez naložení výkopku, avšak se složením bez rozhrnutí z horniny tř. 1 až 4 na vzdálenost přes 9 000 do 10 000 m</t>
  </si>
  <si>
    <t>-1742602449</t>
  </si>
  <si>
    <t>8</t>
  </si>
  <si>
    <t>167103101</t>
  </si>
  <si>
    <t>Nakládání neulehlého výkopku z hromad zeminy schopné zúrodnění</t>
  </si>
  <si>
    <t>-350295283</t>
  </si>
  <si>
    <t>13</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</si>
  <si>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</si>
  <si>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</si>
  <si>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-926065485</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</si>
  <si>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</si>
  <si>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14</t>
  </si>
  <si>
    <t>M</t>
  </si>
  <si>
    <t>10364100</t>
  </si>
  <si>
    <t>zemina pro terénní úpravy - tříděná</t>
  </si>
  <si>
    <t>t</t>
  </si>
  <si>
    <t>709398368</t>
  </si>
  <si>
    <t>10</t>
  </si>
  <si>
    <t>171201201</t>
  </si>
  <si>
    <t>Uložení sypaniny na skládky</t>
  </si>
  <si>
    <t>-922669837</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</si>
  <si>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</si>
  <si>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11</t>
  </si>
  <si>
    <t>171201211</t>
  </si>
  <si>
    <t>Poplatek za uložení stavebního odpadu na skládce (skládkovné) zeminy a kameniva zatříděného do Katalogu odpadů pod kódem 170 504</t>
  </si>
  <si>
    <t>-790938469</t>
  </si>
  <si>
    <t xml:space="preserve">Poznámka k souboru cen:
1. Ceny uvedené v souboru cen lze po dohodě upravit podle místních podmínek.
</t>
  </si>
  <si>
    <t>16</t>
  </si>
  <si>
    <t>181301103</t>
  </si>
  <si>
    <t>Rozprostření a urovnání ornice v rovině nebo ve svahu sklonu do 1:5 při souvislé ploše do 500 m2, tl. vrstvy přes 150 do 200 mm</t>
  </si>
  <si>
    <t>668944178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</si>
  <si>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</si>
  <si>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17</t>
  </si>
  <si>
    <t>181411131</t>
  </si>
  <si>
    <t>Založení trávníku na půdě předem připravené plochy do 1000 m2 výsevem včetně utažení parkového v rovině nebo na svahu do 1:5</t>
  </si>
  <si>
    <t>1027999824</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</si>
  <si>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</si>
  <si>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18</t>
  </si>
  <si>
    <t>00572420</t>
  </si>
  <si>
    <t>osivo směs travní parková okrasná</t>
  </si>
  <si>
    <t>kg</t>
  </si>
  <si>
    <t>-1844172541</t>
  </si>
  <si>
    <t>VV</t>
  </si>
  <si>
    <t>173,3*0,015 'Přepočtené koeficientem množství</t>
  </si>
  <si>
    <t>182201101</t>
  </si>
  <si>
    <t>Svahování trvalých svahů do projektovaných profilů s potřebným přemístěním výkopku při svahování násypů v jakékoliv hornině</t>
  </si>
  <si>
    <t>1550894765</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</si>
  <si>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</si>
  <si>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184818232</t>
  </si>
  <si>
    <t>Ochrana kmene bedněním před poškozením stavebním provozem zřízení včetně odstranění výšky bednění do 2 m průměru kmene přes 300 do 500 mm</t>
  </si>
  <si>
    <t>-769344142</t>
  </si>
  <si>
    <t>Zakládání</t>
  </si>
  <si>
    <t>22</t>
  </si>
  <si>
    <t>215901101</t>
  </si>
  <si>
    <t>Zhutnění podloží pod násypy z rostlé horniny tř. 1 až 4 z hornin soudružných do 92 % PS a nesoudržných sypkých relativní ulehlosti I(d) do 0,8</t>
  </si>
  <si>
    <t>213497143</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</si>
  <si>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</si>
  <si>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Vodorovné konstrukce</t>
  </si>
  <si>
    <t>34</t>
  </si>
  <si>
    <t>451317777</t>
  </si>
  <si>
    <t>Podklad nebo lože pod dlažbu (přídlažbu) v ploše vodorovné nebo ve sklonu do 1:5, tloušťky od 50 do 100 mm z betonu prostého</t>
  </si>
  <si>
    <t>423997035</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</si>
  <si>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</si>
  <si>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Komunikace pozemní</t>
  </si>
  <si>
    <t>29</t>
  </si>
  <si>
    <t>564861111</t>
  </si>
  <si>
    <t>Podklad ze štěrkodrti ŠD s rozprostřením a zhutněním, po zhutnění tl. 200 mm</t>
  </si>
  <si>
    <t>-902491082</t>
  </si>
  <si>
    <t>25</t>
  </si>
  <si>
    <t>565141111</t>
  </si>
  <si>
    <t>Vyrovnání povrchu dosavadních podkladů s rozprostřením hmot a zhutněním obalovaným kamenivem ACP (OK) tl. 60 mm</t>
  </si>
  <si>
    <t>-1920277833</t>
  </si>
  <si>
    <t xml:space="preserve">Poznámka k souboru cen:
1. Ceny jsou určeny pro vyrovnání podkladů (včetně výtluků) pod obrusnou vrstvu. Pro volbu ceny je rozhodující průměrná tloušťka podkladu.
</t>
  </si>
  <si>
    <t>24</t>
  </si>
  <si>
    <t>573211111</t>
  </si>
  <si>
    <t>Postřik spojovací PS bez posypu kamenivem z asfaltu silničního, v množství 0,60 kg/m2</t>
  </si>
  <si>
    <t>195641288</t>
  </si>
  <si>
    <t>23</t>
  </si>
  <si>
    <t>577134111</t>
  </si>
  <si>
    <t>Asfaltový beton vrstva obrusná ACO 11 (ABS) s rozprostřením a se zhutněním z nemodifikovaného asfaltu v pruhu šířky do 3 m tř. I, po zhutnění tl. 40 mm</t>
  </si>
  <si>
    <t>-1642977106</t>
  </si>
  <si>
    <t xml:space="preserve">Poznámka k souboru cen:
1. ČSN EN 13108-1 připouští pro ACO 11 pouze tl. 35 až 50 mm.
</t>
  </si>
  <si>
    <t>30</t>
  </si>
  <si>
    <t>584121111</t>
  </si>
  <si>
    <t>Osazení silničních dílců ze železového betonu s podkladem z kameniva těženého do tl. 40 mm jakéhokoliv druhu a velikosti, na plochu jednotlivě přes 50 do 200 m2</t>
  </si>
  <si>
    <t>-1947797741</t>
  </si>
  <si>
    <t xml:space="preserve">Poznámka k souboru cen:
1. V ceně nejsou započteny náklady na:
a) dodání dílců, které se oceňuje ve specifikaci,
b) výplň spár, které se oceňují cenami souboru cen 599 . 4-11 Vyplnění spár mezi silničními dílci jakékoliv tloušťky.
2. Počet měrných jednotek se určuje v m2 půdorysné plochy krytu z dílců včetně spár.
</t>
  </si>
  <si>
    <t>31</t>
  </si>
  <si>
    <t>59381007</t>
  </si>
  <si>
    <t>panel silniční 3,00x2,00x0,18m</t>
  </si>
  <si>
    <t>1578094028</t>
  </si>
  <si>
    <t>26</t>
  </si>
  <si>
    <t>59621221</t>
  </si>
  <si>
    <t>Kladení zámkové (vodopropustné )dlažby pozemních komunikací tl. 80 mm, skupiny A, pro plochy přes 300 m2 vč. zasypání spár štěrkodrtí nebo substrátem se směsí osiva</t>
  </si>
  <si>
    <t>-783555578</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</si>
  <si>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</si>
  <si>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27</t>
  </si>
  <si>
    <t>5924527</t>
  </si>
  <si>
    <t>dlažba vodopropustná betonová 240x170x80mm červená</t>
  </si>
  <si>
    <t>1024737392</t>
  </si>
  <si>
    <t>28</t>
  </si>
  <si>
    <t>59245289</t>
  </si>
  <si>
    <t>dlažba vodopropustná betonová 240x170x80mm přírodní</t>
  </si>
  <si>
    <t>-1591077686</t>
  </si>
  <si>
    <t>32</t>
  </si>
  <si>
    <t>596841120</t>
  </si>
  <si>
    <t>Kladení dlažby z betonových nebo kameninových dlaždic komunikací pro pěší s vyplněním spár a se smetením přebytečného materiálu na vzdálenost do 3 m s ložem z cementové malty tl. do 30 mm velikosti dlaždic do 0,09 m2 (bez zámku), pro plochy do 50 m2</t>
  </si>
  <si>
    <t>1929788057</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</si>
  <si>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</si>
  <si>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33</t>
  </si>
  <si>
    <t>59245018</t>
  </si>
  <si>
    <t>dlažba skladebná betonová 200x100x60mm přírodní</t>
  </si>
  <si>
    <t>1471257979</t>
  </si>
  <si>
    <t>1,2*1,03 'Přepočtené koeficientem množství</t>
  </si>
  <si>
    <t>Ostatní konstrukce a práce, bourání</t>
  </si>
  <si>
    <t>36</t>
  </si>
  <si>
    <t>916131213</t>
  </si>
  <si>
    <t>Osazení silničního obrubníku betonového se zřízením lože, s vyplněním a zatřením spár cementovou maltou stojatého s boční opěrou z betonu prostého, do lože z betonu prostého</t>
  </si>
  <si>
    <t>1386006652</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</si>
  <si>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</si>
  <si>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37</t>
  </si>
  <si>
    <t>59217019</t>
  </si>
  <si>
    <t>obrubník betonový chodníkový 1000x100x200mm</t>
  </si>
  <si>
    <t>162496407</t>
  </si>
  <si>
    <t>143,27*1,01 'Přepočtené koeficientem množství</t>
  </si>
  <si>
    <t>38</t>
  </si>
  <si>
    <t>916991121</t>
  </si>
  <si>
    <t>Lože pod obrubníky, krajníky nebo obruby z dlažebních kostek z betonu prostého tř. C 16/20</t>
  </si>
  <si>
    <t>-1942030728</t>
  </si>
  <si>
    <t>39</t>
  </si>
  <si>
    <t>919121221</t>
  </si>
  <si>
    <t>Utěsnění dilatačních spár zálivkou za studena v cementobetonovém nebo živičném krytu včetně adhezního nátěru bez těsnicího profilu pod zálivkou, pro komůrky šířky 15 mm, hloubky 20 mm</t>
  </si>
  <si>
    <t>-35554409</t>
  </si>
  <si>
    <t xml:space="preserve">Poznámka k souboru cen:
1. V cenách jsou započteny i náklady na vyčištění spár před těsněním a zalitím a náklady na impregnaci, těsnění a zalití spár včetně dodání hmot.
</t>
  </si>
  <si>
    <t>35</t>
  </si>
  <si>
    <t>919726124</t>
  </si>
  <si>
    <t>Geotextilie netkaná pro ochranu, separaci nebo filtraci měrná hmotnost přes 500 do 800 g/m2</t>
  </si>
  <si>
    <t>-592836427</t>
  </si>
  <si>
    <t xml:space="preserve">Poznámka k souboru cen:
1. V cenách jsou započteny i náklady na položení a dodání geotextilie včetně přesahů.
</t>
  </si>
  <si>
    <t>40</t>
  </si>
  <si>
    <t>919731122</t>
  </si>
  <si>
    <t>Zarovnání styčné plochy podkladu nebo krytu podél vybourané části komunikace nebo zpevněné plochy živičné tl. přes 50 do 100 mm</t>
  </si>
  <si>
    <t>2094077454</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</si>
  <si>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</si>
  <si>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41</t>
  </si>
  <si>
    <t>919735112</t>
  </si>
  <si>
    <t>Řezání stávajícího živičného krytu nebo podkladu hloubky přes 50 do 100 mm</t>
  </si>
  <si>
    <t>-1322062302</t>
  </si>
  <si>
    <t xml:space="preserve">Poznámka k souboru cen:
1. V cenách jsou započteny i náklady na spotřebu vody.
</t>
  </si>
  <si>
    <t>42</t>
  </si>
  <si>
    <t>966001111</t>
  </si>
  <si>
    <t>Odstranění stávající nádoby na květiny</t>
  </si>
  <si>
    <t>-1020694362</t>
  </si>
  <si>
    <t xml:space="preserve">Poznámka k souboru cen:
1. V cenách jsou započteny i náklady na:
a) odstranění betonového základu,
b) odklizení materiálu na vzdálenost do 20 m nebo naložení na dopravní prostředek.
</t>
  </si>
  <si>
    <t>997</t>
  </si>
  <si>
    <t>Přesun sutě</t>
  </si>
  <si>
    <t>43</t>
  </si>
  <si>
    <t>997221551</t>
  </si>
  <si>
    <t>Vodorovná doprava suti bez naložení, ale se složením a s hrubým urovnáním ze sypkých materiálů, na vzdálenost do 1 km</t>
  </si>
  <si>
    <t>-1590830126</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</si>
  <si>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</si>
  <si>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44</t>
  </si>
  <si>
    <t>997221559</t>
  </si>
  <si>
    <t>Vodorovná doprava suti bez naložení, ale se složením a s hrubým urovnáním Příplatek k ceně za každý další i započatý 1 km přes 1 km</t>
  </si>
  <si>
    <t>-1215905796</t>
  </si>
  <si>
    <t>45</t>
  </si>
  <si>
    <t>997221561</t>
  </si>
  <si>
    <t>Vodorovná doprava suti bez naložení, ale se složením a s hrubým urovnáním z kusových materiálů, na vzdálenost do 1 km</t>
  </si>
  <si>
    <t>634608123</t>
  </si>
  <si>
    <t>46</t>
  </si>
  <si>
    <t>997221569</t>
  </si>
  <si>
    <t>1542122274</t>
  </si>
  <si>
    <t>48</t>
  </si>
  <si>
    <t>997221815</t>
  </si>
  <si>
    <t>Poplatek za uložení stavebního odpadu na skládce (skládkovné) z prostého betonu zatříděného do Katalogu odpadů pod kódem 170 101</t>
  </si>
  <si>
    <t>426068081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</si>
  <si>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</si>
  <si>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47</t>
  </si>
  <si>
    <t>997221845</t>
  </si>
  <si>
    <t>Poplatek za uložení stavebního odpadu na skládce (skládkovné) asfaltového bez obsahu dehtu zatříděného do Katalogu odpadů pod kódem 170 302</t>
  </si>
  <si>
    <t>-1499338057</t>
  </si>
  <si>
    <t>49</t>
  </si>
  <si>
    <t>997221855</t>
  </si>
  <si>
    <t>-1217641306</t>
  </si>
  <si>
    <t>998</t>
  </si>
  <si>
    <t>Přesun hmot</t>
  </si>
  <si>
    <t>50</t>
  </si>
  <si>
    <t>998225111</t>
  </si>
  <si>
    <t>Přesun hmot pro komunikace s krytem z kameniva, monolitickým betonovým nebo živičným dopravní vzdálenost do 200 m jakékoliv délky objektu</t>
  </si>
  <si>
    <t>260589059</t>
  </si>
  <si>
    <t xml:space="preserve">Poznámka k souboru cen:
1. Ceny lze použít i pro plochy letišť s krytem monolitickým betonovým nebo živičným.
</t>
  </si>
  <si>
    <t>VRN</t>
  </si>
  <si>
    <t>Vedlejší rozpočtové náklady</t>
  </si>
  <si>
    <t>VRN1</t>
  </si>
  <si>
    <t>Průzkumné, geodetické a projektové práce</t>
  </si>
  <si>
    <t>51</t>
  </si>
  <si>
    <t>012203000</t>
  </si>
  <si>
    <t>Geodetické práce při provádění stavby</t>
  </si>
  <si>
    <t>kpl</t>
  </si>
  <si>
    <t>1024</t>
  </si>
  <si>
    <t>-98708181</t>
  </si>
  <si>
    <t>VRN3</t>
  </si>
  <si>
    <t>Zařízení staveniště</t>
  </si>
  <si>
    <t>55</t>
  </si>
  <si>
    <t>031002000</t>
  </si>
  <si>
    <t>Související práce pro zařízení staveniště</t>
  </si>
  <si>
    <t>-1591510919</t>
  </si>
  <si>
    <t>52</t>
  </si>
  <si>
    <t>032002000</t>
  </si>
  <si>
    <t>Vybavení staveniště</t>
  </si>
  <si>
    <t>107590838</t>
  </si>
  <si>
    <t>53</t>
  </si>
  <si>
    <t>034002000</t>
  </si>
  <si>
    <t>Zabezpečení staveniště</t>
  </si>
  <si>
    <t>245031206</t>
  </si>
  <si>
    <t>54</t>
  </si>
  <si>
    <t>039002000</t>
  </si>
  <si>
    <t>Zrušení zařízení staveniště</t>
  </si>
  <si>
    <t>-289209417</t>
  </si>
  <si>
    <t>VRN4</t>
  </si>
  <si>
    <t>Inženýrská činnost</t>
  </si>
  <si>
    <t>57</t>
  </si>
  <si>
    <t>043134000</t>
  </si>
  <si>
    <t>Zkoušky zatěžovací</t>
  </si>
  <si>
    <t>732859211</t>
  </si>
  <si>
    <t>56</t>
  </si>
  <si>
    <t>045002000</t>
  </si>
  <si>
    <t>Kompletační a koordinační činnost</t>
  </si>
  <si>
    <t>820011313</t>
  </si>
  <si>
    <t>VRN7</t>
  </si>
  <si>
    <t>Provozní vlivy</t>
  </si>
  <si>
    <t>59</t>
  </si>
  <si>
    <t>070001000</t>
  </si>
  <si>
    <t>Úklid stavbou znečištěných pozemních komunikací během celé realizace díla zajištění finálního úklidu předávaného díla, zajištění proti prašnosti</t>
  </si>
  <si>
    <t>757044507</t>
  </si>
  <si>
    <t>58</t>
  </si>
  <si>
    <t>079002000</t>
  </si>
  <si>
    <t>Ostatní provozní vlivy (přechodné dopravní značení pro dobu výstavby)</t>
  </si>
  <si>
    <t>-1437609959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</si>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</sst>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32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4"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pplyProtection="1">
      <alignment vertical="center"/>
      <protection/>
    </xf>
    <xf numFmtId="0" fontId="25" fillId="0" borderId="0" xfId="0" applyFont="1" applyAlignment="1" applyProtection="1">
      <alignment vertical="center"/>
      <protection/>
    </xf>
    <xf numFmtId="0" fontId="25" fillId="0" borderId="0" xfId="0" applyFont="1" applyAlignment="1" applyProtection="1">
      <alignment horizontal="left" vertical="center" wrapText="1"/>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8"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locked="0"/>
    </xf>
    <xf numFmtId="0" fontId="21"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3" fillId="0" borderId="0" xfId="0" applyNumberFormat="1" applyFont="1" applyAlignment="1" applyProtection="1">
      <alignment/>
      <protection/>
    </xf>
    <xf numFmtId="166" fontId="30" fillId="0" borderId="12" xfId="0" applyNumberFormat="1" applyFont="1" applyBorder="1" applyAlignment="1" applyProtection="1">
      <alignment/>
      <protection/>
    </xf>
    <xf numFmtId="166" fontId="30" fillId="0" borderId="13" xfId="0" applyNumberFormat="1" applyFont="1" applyBorder="1" applyAlignment="1" applyProtection="1">
      <alignment/>
      <protection/>
    </xf>
    <xf numFmtId="4" fontId="31"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5"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2" fillId="0" borderId="0" xfId="0" applyFont="1" applyAlignment="1" applyProtection="1">
      <alignment horizontal="left" vertical="center"/>
      <protection/>
    </xf>
    <xf numFmtId="0" fontId="33" fillId="0" borderId="0" xfId="0" applyFont="1" applyAlignment="1" applyProtection="1">
      <alignment vertical="center" wrapText="1"/>
      <protection/>
    </xf>
    <xf numFmtId="0" fontId="0" fillId="0" borderId="14" xfId="0" applyFont="1" applyBorder="1" applyAlignment="1" applyProtection="1">
      <alignment vertical="center"/>
      <protection/>
    </xf>
    <xf numFmtId="0" fontId="34" fillId="0" borderId="22" xfId="0" applyFont="1" applyBorder="1" applyAlignment="1" applyProtection="1">
      <alignment horizontal="center" vertical="center"/>
      <protection/>
    </xf>
    <xf numFmtId="49" fontId="34" fillId="0" borderId="22" xfId="0" applyNumberFormat="1" applyFont="1" applyBorder="1" applyAlignment="1" applyProtection="1">
      <alignment horizontal="left" vertical="center" wrapText="1"/>
      <protection/>
    </xf>
    <xf numFmtId="0" fontId="34" fillId="0" borderId="22" xfId="0" applyFont="1" applyBorder="1" applyAlignment="1" applyProtection="1">
      <alignment horizontal="left" vertical="center" wrapText="1"/>
      <protection/>
    </xf>
    <xf numFmtId="0" fontId="34" fillId="0" borderId="22" xfId="0" applyFont="1" applyBorder="1" applyAlignment="1" applyProtection="1">
      <alignment horizontal="center" vertical="center" wrapText="1"/>
      <protection/>
    </xf>
    <xf numFmtId="167" fontId="34" fillId="0" borderId="22" xfId="0" applyNumberFormat="1" applyFont="1" applyBorder="1" applyAlignment="1" applyProtection="1">
      <alignment vertical="center"/>
      <protection/>
    </xf>
    <xf numFmtId="4" fontId="34" fillId="2" borderId="22" xfId="0" applyNumberFormat="1" applyFont="1" applyFill="1" applyBorder="1" applyAlignment="1" applyProtection="1">
      <alignment vertical="center"/>
      <protection locked="0"/>
    </xf>
    <xf numFmtId="4" fontId="34" fillId="0" borderId="22" xfId="0" applyNumberFormat="1" applyFont="1" applyBorder="1" applyAlignment="1" applyProtection="1">
      <alignment vertical="center"/>
      <protection/>
    </xf>
    <xf numFmtId="0" fontId="35" fillId="0" borderId="3" xfId="0" applyFont="1" applyBorder="1" applyAlignment="1">
      <alignment vertical="center"/>
    </xf>
    <xf numFmtId="0" fontId="34" fillId="2" borderId="14"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22" fillId="2" borderId="19" xfId="0" applyFont="1" applyFill="1" applyBorder="1" applyAlignment="1" applyProtection="1">
      <alignment horizontal="left" vertical="center"/>
      <protection locked="0"/>
    </xf>
    <xf numFmtId="0" fontId="2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2" fillId="0" borderId="20" xfId="0" applyNumberFormat="1" applyFont="1" applyBorder="1" applyAlignment="1" applyProtection="1">
      <alignment vertical="center"/>
      <protection/>
    </xf>
    <xf numFmtId="166" fontId="22" fillId="0" borderId="21" xfId="0" applyNumberFormat="1" applyFont="1" applyBorder="1" applyAlignment="1" applyProtection="1">
      <alignment vertical="center"/>
      <protection/>
    </xf>
    <xf numFmtId="0" fontId="0" fillId="0" borderId="0" xfId="0" applyAlignment="1">
      <alignment vertical="top"/>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horizontal="center" vertical="center" wrapText="1"/>
    </xf>
    <xf numFmtId="0" fontId="36" fillId="0" borderId="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6" xfId="0" applyFont="1" applyBorder="1" applyAlignment="1">
      <alignment vertical="center" wrapText="1"/>
    </xf>
    <xf numFmtId="0" fontId="37" fillId="0" borderId="28" xfId="0" applyFont="1" applyBorder="1" applyAlignment="1">
      <alignment horizontal="left" wrapText="1"/>
    </xf>
    <xf numFmtId="0" fontId="11" fillId="0" borderId="27" xfId="0" applyFont="1" applyBorder="1" applyAlignment="1">
      <alignment vertical="center" wrapText="1"/>
    </xf>
    <xf numFmtId="0" fontId="37" fillId="0" borderId="0" xfId="0" applyFont="1" applyBorder="1" applyAlignment="1">
      <alignment horizontal="left" vertical="center" wrapText="1"/>
    </xf>
    <xf numFmtId="0" fontId="38" fillId="0" borderId="0" xfId="0" applyFont="1" applyBorder="1" applyAlignment="1">
      <alignment horizontal="left" vertical="center" wrapText="1"/>
    </xf>
    <xf numFmtId="0" fontId="38" fillId="0" borderId="26" xfId="0" applyFont="1" applyBorder="1" applyAlignment="1">
      <alignment vertical="center" wrapText="1"/>
    </xf>
    <xf numFmtId="0" fontId="38" fillId="0" borderId="0" xfId="0" applyFont="1" applyBorder="1" applyAlignment="1">
      <alignment vertical="center" wrapText="1"/>
    </xf>
    <xf numFmtId="0" fontId="38" fillId="0" borderId="0" xfId="0" applyFont="1" applyBorder="1" applyAlignment="1">
      <alignment horizontal="left" vertical="center"/>
    </xf>
    <xf numFmtId="0" fontId="38" fillId="0" borderId="0" xfId="0" applyFont="1" applyBorder="1" applyAlignment="1">
      <alignment vertical="center"/>
    </xf>
    <xf numFmtId="49" fontId="38" fillId="0" borderId="0" xfId="0" applyNumberFormat="1" applyFont="1" applyBorder="1" applyAlignment="1">
      <alignment horizontal="left" vertical="center" wrapText="1"/>
    </xf>
    <xf numFmtId="49" fontId="38" fillId="0" borderId="0" xfId="0" applyNumberFormat="1" applyFont="1" applyBorder="1" applyAlignment="1">
      <alignment vertical="center" wrapText="1"/>
    </xf>
    <xf numFmtId="0" fontId="11" fillId="0" borderId="29" xfId="0" applyFont="1" applyBorder="1" applyAlignment="1">
      <alignment vertical="center" wrapText="1"/>
    </xf>
    <xf numFmtId="0" fontId="39" fillId="0" borderId="28" xfId="0" applyFont="1" applyBorder="1" applyAlignment="1">
      <alignment vertical="center" wrapText="1"/>
    </xf>
    <xf numFmtId="0" fontId="11" fillId="0" borderId="30" xfId="0" applyFont="1" applyBorder="1" applyAlignment="1">
      <alignment vertical="center" wrapText="1"/>
    </xf>
    <xf numFmtId="0" fontId="11" fillId="0" borderId="0" xfId="0" applyFont="1" applyBorder="1" applyAlignment="1">
      <alignment vertical="top"/>
    </xf>
    <xf numFmtId="0" fontId="11" fillId="0" borderId="0" xfId="0" applyFont="1" applyAlignment="1">
      <alignment vertical="top"/>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36" fillId="0" borderId="0" xfId="0" applyFont="1" applyBorder="1" applyAlignment="1">
      <alignment horizontal="center" vertical="center"/>
    </xf>
    <xf numFmtId="0" fontId="11" fillId="0" borderId="27" xfId="0" applyFont="1" applyBorder="1" applyAlignment="1">
      <alignment horizontal="left" vertical="center"/>
    </xf>
    <xf numFmtId="0" fontId="37" fillId="0" borderId="0" xfId="0" applyFont="1" applyBorder="1" applyAlignment="1">
      <alignment horizontal="left" vertical="center"/>
    </xf>
    <xf numFmtId="0" fontId="40" fillId="0" borderId="0" xfId="0" applyFont="1" applyAlignment="1">
      <alignment horizontal="left" vertical="center"/>
    </xf>
    <xf numFmtId="0" fontId="37" fillId="0" borderId="28" xfId="0" applyFont="1" applyBorder="1" applyAlignment="1">
      <alignment horizontal="left" vertical="center"/>
    </xf>
    <xf numFmtId="0" fontId="37" fillId="0" borderId="28" xfId="0" applyFont="1" applyBorder="1" applyAlignment="1">
      <alignment horizontal="center" vertical="center"/>
    </xf>
    <xf numFmtId="0" fontId="40" fillId="0" borderId="28" xfId="0" applyFont="1" applyBorder="1" applyAlignment="1">
      <alignment horizontal="left" vertical="center"/>
    </xf>
    <xf numFmtId="0" fontId="41" fillId="0" borderId="0" xfId="0" applyFont="1" applyBorder="1" applyAlignment="1">
      <alignment horizontal="left" vertical="center"/>
    </xf>
    <xf numFmtId="0" fontId="38" fillId="0" borderId="0" xfId="0" applyFont="1" applyAlignment="1">
      <alignment horizontal="left" vertical="center"/>
    </xf>
    <xf numFmtId="0" fontId="38" fillId="0" borderId="0" xfId="0" applyFont="1" applyBorder="1" applyAlignment="1">
      <alignment horizontal="center" vertical="center"/>
    </xf>
    <xf numFmtId="0" fontId="38" fillId="0" borderId="26" xfId="0" applyFont="1" applyBorder="1" applyAlignment="1">
      <alignment horizontal="left" vertical="center"/>
    </xf>
    <xf numFmtId="0" fontId="38"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11" fillId="0" borderId="29" xfId="0" applyFont="1" applyBorder="1" applyAlignment="1">
      <alignment horizontal="left" vertical="center"/>
    </xf>
    <xf numFmtId="0" fontId="39" fillId="0" borderId="28" xfId="0" applyFont="1" applyBorder="1" applyAlignment="1">
      <alignment horizontal="left" vertical="center"/>
    </xf>
    <xf numFmtId="0" fontId="11" fillId="0" borderId="30" xfId="0" applyFont="1" applyBorder="1" applyAlignment="1">
      <alignment horizontal="left" vertical="center"/>
    </xf>
    <xf numFmtId="0" fontId="11" fillId="0" borderId="0" xfId="0" applyFont="1" applyBorder="1" applyAlignment="1">
      <alignment horizontal="left" vertical="center"/>
    </xf>
    <xf numFmtId="0" fontId="39" fillId="0" borderId="0" xfId="0" applyFont="1" applyBorder="1" applyAlignment="1">
      <alignment horizontal="left" vertical="center"/>
    </xf>
    <xf numFmtId="0" fontId="40" fillId="0" borderId="0" xfId="0" applyFont="1" applyBorder="1" applyAlignment="1">
      <alignment horizontal="left" vertical="center"/>
    </xf>
    <xf numFmtId="0" fontId="38" fillId="0" borderId="28" xfId="0" applyFont="1" applyBorder="1" applyAlignment="1">
      <alignment horizontal="left" vertical="center"/>
    </xf>
    <xf numFmtId="0" fontId="11" fillId="0" borderId="0" xfId="0" applyFont="1" applyBorder="1" applyAlignment="1">
      <alignment horizontal="left" vertical="center" wrapText="1"/>
    </xf>
    <xf numFmtId="0" fontId="38" fillId="0" borderId="0"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8" fillId="0" borderId="27" xfId="0" applyFont="1" applyBorder="1" applyAlignment="1">
      <alignment horizontal="left" vertical="center"/>
    </xf>
    <xf numFmtId="0" fontId="38" fillId="0" borderId="29" xfId="0" applyFont="1" applyBorder="1" applyAlignment="1">
      <alignment horizontal="left" vertical="center" wrapText="1"/>
    </xf>
    <xf numFmtId="0" fontId="38" fillId="0" borderId="28" xfId="0" applyFont="1" applyBorder="1" applyAlignment="1">
      <alignment horizontal="left" vertical="center" wrapText="1"/>
    </xf>
    <xf numFmtId="0" fontId="38" fillId="0" borderId="30" xfId="0" applyFont="1" applyBorder="1" applyAlignment="1">
      <alignment horizontal="left" vertical="center" wrapText="1"/>
    </xf>
    <xf numFmtId="0" fontId="38" fillId="0" borderId="0" xfId="0" applyFont="1" applyBorder="1" applyAlignment="1">
      <alignment horizontal="left" vertical="top"/>
    </xf>
    <xf numFmtId="0" fontId="38" fillId="0" borderId="0" xfId="0" applyFont="1" applyBorder="1" applyAlignment="1">
      <alignment horizontal="center" vertical="top"/>
    </xf>
    <xf numFmtId="0" fontId="38" fillId="0" borderId="29" xfId="0" applyFont="1" applyBorder="1" applyAlignment="1">
      <alignment horizontal="left" vertical="center"/>
    </xf>
    <xf numFmtId="0" fontId="38" fillId="0" borderId="30" xfId="0" applyFont="1" applyBorder="1" applyAlignment="1">
      <alignment horizontal="left" vertical="center"/>
    </xf>
    <xf numFmtId="0" fontId="40" fillId="0" borderId="0" xfId="0" applyFont="1" applyAlignment="1">
      <alignment vertical="center"/>
    </xf>
    <xf numFmtId="0" fontId="37" fillId="0" borderId="0" xfId="0" applyFont="1" applyBorder="1" applyAlignment="1">
      <alignment vertical="center"/>
    </xf>
    <xf numFmtId="0" fontId="40" fillId="0" borderId="28" xfId="0" applyFont="1" applyBorder="1" applyAlignment="1">
      <alignment vertical="center"/>
    </xf>
    <xf numFmtId="0" fontId="37" fillId="0" borderId="28" xfId="0" applyFont="1" applyBorder="1" applyAlignment="1">
      <alignment vertical="center"/>
    </xf>
    <xf numFmtId="0" fontId="0" fillId="0" borderId="0" xfId="0" applyBorder="1" applyAlignment="1">
      <alignment vertical="top"/>
    </xf>
    <xf numFmtId="49" fontId="38" fillId="0" borderId="0" xfId="0" applyNumberFormat="1" applyFont="1" applyBorder="1" applyAlignment="1">
      <alignment horizontal="left" vertical="center"/>
    </xf>
    <xf numFmtId="0" fontId="0" fillId="0" borderId="28" xfId="0" applyBorder="1" applyAlignment="1">
      <alignment vertical="top"/>
    </xf>
    <xf numFmtId="0" fontId="37" fillId="0" borderId="28" xfId="0" applyFont="1" applyBorder="1" applyAlignment="1">
      <alignment horizontal="left"/>
    </xf>
    <xf numFmtId="0" fontId="40" fillId="0" borderId="28" xfId="0" applyFont="1" applyBorder="1" applyAlignment="1">
      <alignment/>
    </xf>
    <xf numFmtId="0" fontId="11" fillId="0" borderId="26" xfId="0" applyFont="1" applyBorder="1" applyAlignment="1">
      <alignment vertical="top"/>
    </xf>
    <xf numFmtId="0" fontId="11" fillId="0" borderId="27" xfId="0" applyFont="1" applyBorder="1" applyAlignment="1">
      <alignment vertical="top"/>
    </xf>
    <xf numFmtId="0" fontId="11" fillId="0" borderId="0" xfId="0" applyFont="1" applyBorder="1" applyAlignment="1">
      <alignment horizontal="center" vertical="center"/>
    </xf>
    <xf numFmtId="0" fontId="11" fillId="0" borderId="0" xfId="0" applyFont="1" applyBorder="1" applyAlignment="1">
      <alignment horizontal="left" vertical="top"/>
    </xf>
    <xf numFmtId="0" fontId="11" fillId="0" borderId="29" xfId="0" applyFont="1" applyBorder="1" applyAlignment="1">
      <alignment vertical="top"/>
    </xf>
    <xf numFmtId="0" fontId="11" fillId="0" borderId="28" xfId="0" applyFont="1" applyBorder="1" applyAlignment="1">
      <alignment vertical="top"/>
    </xf>
    <xf numFmtId="0" fontId="11"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57"/>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4" t="s">
        <v>0</v>
      </c>
      <c r="AZ1" s="14" t="s">
        <v>1</v>
      </c>
      <c r="BA1" s="14" t="s">
        <v>2</v>
      </c>
      <c r="BB1" s="14" t="s">
        <v>3</v>
      </c>
      <c r="BT1" s="14" t="s">
        <v>4</v>
      </c>
      <c r="BU1" s="14" t="s">
        <v>4</v>
      </c>
      <c r="BV1" s="14" t="s">
        <v>5</v>
      </c>
    </row>
    <row r="2" spans="44:72" ht="36.95" customHeight="1">
      <c r="BS2" s="15" t="s">
        <v>6</v>
      </c>
      <c r="BT2" s="15" t="s">
        <v>7</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ht="12" customHeight="1">
      <c r="B5" s="19"/>
      <c r="C5" s="20"/>
      <c r="D5" s="24" t="s">
        <v>13</v>
      </c>
      <c r="E5" s="20"/>
      <c r="F5" s="20"/>
      <c r="G5" s="20"/>
      <c r="H5" s="20"/>
      <c r="I5" s="20"/>
      <c r="J5" s="20"/>
      <c r="K5" s="25"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18"/>
      <c r="BE5" s="26" t="s">
        <v>15</v>
      </c>
      <c r="BS5" s="15" t="s">
        <v>6</v>
      </c>
    </row>
    <row r="6" spans="2:71" ht="36.95" customHeight="1">
      <c r="B6" s="19"/>
      <c r="C6" s="20"/>
      <c r="D6" s="27" t="s">
        <v>16</v>
      </c>
      <c r="E6" s="20"/>
      <c r="F6" s="20"/>
      <c r="G6" s="20"/>
      <c r="H6" s="20"/>
      <c r="I6" s="20"/>
      <c r="J6" s="20"/>
      <c r="K6" s="28" t="s">
        <v>17</v>
      </c>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18"/>
      <c r="BE6" s="29"/>
      <c r="BS6" s="15" t="s">
        <v>6</v>
      </c>
    </row>
    <row r="7" spans="2:71" ht="12" customHeight="1">
      <c r="B7" s="19"/>
      <c r="C7" s="20"/>
      <c r="D7" s="30" t="s">
        <v>18</v>
      </c>
      <c r="E7" s="20"/>
      <c r="F7" s="20"/>
      <c r="G7" s="20"/>
      <c r="H7" s="20"/>
      <c r="I7" s="20"/>
      <c r="J7" s="20"/>
      <c r="K7" s="25" t="s">
        <v>19</v>
      </c>
      <c r="L7" s="20"/>
      <c r="M7" s="20"/>
      <c r="N7" s="20"/>
      <c r="O7" s="20"/>
      <c r="P7" s="20"/>
      <c r="Q7" s="20"/>
      <c r="R7" s="20"/>
      <c r="S7" s="20"/>
      <c r="T7" s="20"/>
      <c r="U7" s="20"/>
      <c r="V7" s="20"/>
      <c r="W7" s="20"/>
      <c r="X7" s="20"/>
      <c r="Y7" s="20"/>
      <c r="Z7" s="20"/>
      <c r="AA7" s="20"/>
      <c r="AB7" s="20"/>
      <c r="AC7" s="20"/>
      <c r="AD7" s="20"/>
      <c r="AE7" s="20"/>
      <c r="AF7" s="20"/>
      <c r="AG7" s="20"/>
      <c r="AH7" s="20"/>
      <c r="AI7" s="20"/>
      <c r="AJ7" s="20"/>
      <c r="AK7" s="30" t="s">
        <v>20</v>
      </c>
      <c r="AL7" s="20"/>
      <c r="AM7" s="20"/>
      <c r="AN7" s="25" t="s">
        <v>19</v>
      </c>
      <c r="AO7" s="20"/>
      <c r="AP7" s="20"/>
      <c r="AQ7" s="20"/>
      <c r="AR7" s="18"/>
      <c r="BE7" s="29"/>
      <c r="BS7" s="15" t="s">
        <v>6</v>
      </c>
    </row>
    <row r="8" spans="2:71" ht="12" customHeight="1">
      <c r="B8" s="19"/>
      <c r="C8" s="20"/>
      <c r="D8" s="30" t="s">
        <v>21</v>
      </c>
      <c r="E8" s="20"/>
      <c r="F8" s="20"/>
      <c r="G8" s="20"/>
      <c r="H8" s="20"/>
      <c r="I8" s="20"/>
      <c r="J8" s="20"/>
      <c r="K8" s="25" t="s">
        <v>22</v>
      </c>
      <c r="L8" s="20"/>
      <c r="M8" s="20"/>
      <c r="N8" s="20"/>
      <c r="O8" s="20"/>
      <c r="P8" s="20"/>
      <c r="Q8" s="20"/>
      <c r="R8" s="20"/>
      <c r="S8" s="20"/>
      <c r="T8" s="20"/>
      <c r="U8" s="20"/>
      <c r="V8" s="20"/>
      <c r="W8" s="20"/>
      <c r="X8" s="20"/>
      <c r="Y8" s="20"/>
      <c r="Z8" s="20"/>
      <c r="AA8" s="20"/>
      <c r="AB8" s="20"/>
      <c r="AC8" s="20"/>
      <c r="AD8" s="20"/>
      <c r="AE8" s="20"/>
      <c r="AF8" s="20"/>
      <c r="AG8" s="20"/>
      <c r="AH8" s="20"/>
      <c r="AI8" s="20"/>
      <c r="AJ8" s="20"/>
      <c r="AK8" s="30" t="s">
        <v>23</v>
      </c>
      <c r="AL8" s="20"/>
      <c r="AM8" s="20"/>
      <c r="AN8" s="31" t="s">
        <v>24</v>
      </c>
      <c r="AO8" s="20"/>
      <c r="AP8" s="20"/>
      <c r="AQ8" s="20"/>
      <c r="AR8" s="18"/>
      <c r="BE8" s="29"/>
      <c r="BS8" s="15" t="s">
        <v>6</v>
      </c>
    </row>
    <row r="9" spans="2:71" ht="14.4"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18"/>
      <c r="BE9" s="29"/>
      <c r="BS9" s="15" t="s">
        <v>6</v>
      </c>
    </row>
    <row r="10" spans="2:71" ht="12" customHeight="1">
      <c r="B10" s="19"/>
      <c r="C10" s="20"/>
      <c r="D10" s="30" t="s">
        <v>25</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30" t="s">
        <v>26</v>
      </c>
      <c r="AL10" s="20"/>
      <c r="AM10" s="20"/>
      <c r="AN10" s="25" t="s">
        <v>19</v>
      </c>
      <c r="AO10" s="20"/>
      <c r="AP10" s="20"/>
      <c r="AQ10" s="20"/>
      <c r="AR10" s="18"/>
      <c r="BE10" s="29"/>
      <c r="BS10" s="15" t="s">
        <v>6</v>
      </c>
    </row>
    <row r="11" spans="2:71" ht="18.45" customHeight="1">
      <c r="B11" s="19"/>
      <c r="C11" s="20"/>
      <c r="D11" s="20"/>
      <c r="E11" s="25" t="s">
        <v>27</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30" t="s">
        <v>28</v>
      </c>
      <c r="AL11" s="20"/>
      <c r="AM11" s="20"/>
      <c r="AN11" s="25" t="s">
        <v>19</v>
      </c>
      <c r="AO11" s="20"/>
      <c r="AP11" s="20"/>
      <c r="AQ11" s="20"/>
      <c r="AR11" s="18"/>
      <c r="BE11" s="29"/>
      <c r="BS11" s="15" t="s">
        <v>6</v>
      </c>
    </row>
    <row r="12" spans="2:7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9"/>
      <c r="BS12" s="15" t="s">
        <v>6</v>
      </c>
    </row>
    <row r="13" spans="2:71" ht="12" customHeight="1">
      <c r="B13" s="19"/>
      <c r="C13" s="20"/>
      <c r="D13" s="30" t="s">
        <v>29</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30" t="s">
        <v>26</v>
      </c>
      <c r="AL13" s="20"/>
      <c r="AM13" s="20"/>
      <c r="AN13" s="32" t="s">
        <v>30</v>
      </c>
      <c r="AO13" s="20"/>
      <c r="AP13" s="20"/>
      <c r="AQ13" s="20"/>
      <c r="AR13" s="18"/>
      <c r="BE13" s="29"/>
      <c r="BS13" s="15" t="s">
        <v>6</v>
      </c>
    </row>
    <row r="14" spans="2:71" ht="12">
      <c r="B14" s="19"/>
      <c r="C14" s="20"/>
      <c r="D14" s="20"/>
      <c r="E14" s="32" t="s">
        <v>30</v>
      </c>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0" t="s">
        <v>28</v>
      </c>
      <c r="AL14" s="20"/>
      <c r="AM14" s="20"/>
      <c r="AN14" s="32" t="s">
        <v>30</v>
      </c>
      <c r="AO14" s="20"/>
      <c r="AP14" s="20"/>
      <c r="AQ14" s="20"/>
      <c r="AR14" s="18"/>
      <c r="BE14" s="29"/>
      <c r="BS14" s="15" t="s">
        <v>6</v>
      </c>
    </row>
    <row r="15" spans="2:7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9"/>
      <c r="BS15" s="15" t="s">
        <v>4</v>
      </c>
    </row>
    <row r="16" spans="2:71" ht="12" customHeight="1">
      <c r="B16" s="19"/>
      <c r="C16" s="20"/>
      <c r="D16" s="30" t="s">
        <v>31</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30" t="s">
        <v>26</v>
      </c>
      <c r="AL16" s="20"/>
      <c r="AM16" s="20"/>
      <c r="AN16" s="25" t="s">
        <v>19</v>
      </c>
      <c r="AO16" s="20"/>
      <c r="AP16" s="20"/>
      <c r="AQ16" s="20"/>
      <c r="AR16" s="18"/>
      <c r="BE16" s="29"/>
      <c r="BS16" s="15" t="s">
        <v>4</v>
      </c>
    </row>
    <row r="17" spans="2:71" ht="18.45" customHeight="1">
      <c r="B17" s="19"/>
      <c r="C17" s="20"/>
      <c r="D17" s="20"/>
      <c r="E17" s="25" t="s">
        <v>27</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30" t="s">
        <v>28</v>
      </c>
      <c r="AL17" s="20"/>
      <c r="AM17" s="20"/>
      <c r="AN17" s="25" t="s">
        <v>19</v>
      </c>
      <c r="AO17" s="20"/>
      <c r="AP17" s="20"/>
      <c r="AQ17" s="20"/>
      <c r="AR17" s="18"/>
      <c r="BE17" s="29"/>
      <c r="BS17" s="15" t="s">
        <v>32</v>
      </c>
    </row>
    <row r="18" spans="2:7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9"/>
      <c r="BS18" s="15" t="s">
        <v>6</v>
      </c>
    </row>
    <row r="19" spans="2:71" ht="12" customHeight="1">
      <c r="B19" s="19"/>
      <c r="C19" s="20"/>
      <c r="D19" s="30" t="s">
        <v>33</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30" t="s">
        <v>26</v>
      </c>
      <c r="AL19" s="20"/>
      <c r="AM19" s="20"/>
      <c r="AN19" s="25" t="s">
        <v>19</v>
      </c>
      <c r="AO19" s="20"/>
      <c r="AP19" s="20"/>
      <c r="AQ19" s="20"/>
      <c r="AR19" s="18"/>
      <c r="BE19" s="29"/>
      <c r="BS19" s="15" t="s">
        <v>6</v>
      </c>
    </row>
    <row r="20" spans="2:71" ht="18.45" customHeight="1">
      <c r="B20" s="19"/>
      <c r="C20" s="20"/>
      <c r="D20" s="20"/>
      <c r="E20" s="25" t="s">
        <v>27</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30" t="s">
        <v>28</v>
      </c>
      <c r="AL20" s="20"/>
      <c r="AM20" s="20"/>
      <c r="AN20" s="25" t="s">
        <v>19</v>
      </c>
      <c r="AO20" s="20"/>
      <c r="AP20" s="20"/>
      <c r="AQ20" s="20"/>
      <c r="AR20" s="18"/>
      <c r="BE20" s="29"/>
      <c r="BS20" s="15" t="s">
        <v>4</v>
      </c>
    </row>
    <row r="21" spans="2:57"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9"/>
    </row>
    <row r="22" spans="2:57" ht="12" customHeight="1">
      <c r="B22" s="19"/>
      <c r="C22" s="20"/>
      <c r="D22" s="30" t="s">
        <v>34</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9"/>
    </row>
    <row r="23" spans="2:57" ht="51" customHeight="1">
      <c r="B23" s="19"/>
      <c r="C23" s="20"/>
      <c r="D23" s="20"/>
      <c r="E23" s="34" t="s">
        <v>35</v>
      </c>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20"/>
      <c r="AP23" s="20"/>
      <c r="AQ23" s="20"/>
      <c r="AR23" s="18"/>
      <c r="BE23" s="29"/>
    </row>
    <row r="24" spans="2:57"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9"/>
    </row>
    <row r="25" spans="2:57" ht="6.95" customHeight="1">
      <c r="B25" s="19"/>
      <c r="C25" s="20"/>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0"/>
      <c r="AQ25" s="20"/>
      <c r="AR25" s="18"/>
      <c r="BE25" s="29"/>
    </row>
    <row r="26" spans="2:57" s="1" customFormat="1" ht="25.9" customHeight="1">
      <c r="B26" s="36"/>
      <c r="C26" s="37"/>
      <c r="D26" s="38" t="s">
        <v>36</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40">
        <f>ROUND(AG54,2)</f>
        <v>0</v>
      </c>
      <c r="AL26" s="39"/>
      <c r="AM26" s="39"/>
      <c r="AN26" s="39"/>
      <c r="AO26" s="39"/>
      <c r="AP26" s="37"/>
      <c r="AQ26" s="37"/>
      <c r="AR26" s="41"/>
      <c r="BE26" s="29"/>
    </row>
    <row r="27" spans="2:57" s="1" customFormat="1" ht="6.95" customHeight="1">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1"/>
      <c r="BE27" s="29"/>
    </row>
    <row r="28" spans="2:57" s="1" customFormat="1" ht="12">
      <c r="B28" s="36"/>
      <c r="C28" s="37"/>
      <c r="D28" s="37"/>
      <c r="E28" s="37"/>
      <c r="F28" s="37"/>
      <c r="G28" s="37"/>
      <c r="H28" s="37"/>
      <c r="I28" s="37"/>
      <c r="J28" s="37"/>
      <c r="K28" s="37"/>
      <c r="L28" s="42" t="s">
        <v>37</v>
      </c>
      <c r="M28" s="42"/>
      <c r="N28" s="42"/>
      <c r="O28" s="42"/>
      <c r="P28" s="42"/>
      <c r="Q28" s="37"/>
      <c r="R28" s="37"/>
      <c r="S28" s="37"/>
      <c r="T28" s="37"/>
      <c r="U28" s="37"/>
      <c r="V28" s="37"/>
      <c r="W28" s="42" t="s">
        <v>38</v>
      </c>
      <c r="X28" s="42"/>
      <c r="Y28" s="42"/>
      <c r="Z28" s="42"/>
      <c r="AA28" s="42"/>
      <c r="AB28" s="42"/>
      <c r="AC28" s="42"/>
      <c r="AD28" s="42"/>
      <c r="AE28" s="42"/>
      <c r="AF28" s="37"/>
      <c r="AG28" s="37"/>
      <c r="AH28" s="37"/>
      <c r="AI28" s="37"/>
      <c r="AJ28" s="37"/>
      <c r="AK28" s="42" t="s">
        <v>39</v>
      </c>
      <c r="AL28" s="42"/>
      <c r="AM28" s="42"/>
      <c r="AN28" s="42"/>
      <c r="AO28" s="42"/>
      <c r="AP28" s="37"/>
      <c r="AQ28" s="37"/>
      <c r="AR28" s="41"/>
      <c r="BE28" s="29"/>
    </row>
    <row r="29" spans="2:57" s="2" customFormat="1" ht="14.4" customHeight="1">
      <c r="B29" s="43"/>
      <c r="C29" s="44"/>
      <c r="D29" s="30" t="s">
        <v>40</v>
      </c>
      <c r="E29" s="44"/>
      <c r="F29" s="30" t="s">
        <v>41</v>
      </c>
      <c r="G29" s="44"/>
      <c r="H29" s="44"/>
      <c r="I29" s="44"/>
      <c r="J29" s="44"/>
      <c r="K29" s="44"/>
      <c r="L29" s="45">
        <v>0.21</v>
      </c>
      <c r="M29" s="44"/>
      <c r="N29" s="44"/>
      <c r="O29" s="44"/>
      <c r="P29" s="44"/>
      <c r="Q29" s="44"/>
      <c r="R29" s="44"/>
      <c r="S29" s="44"/>
      <c r="T29" s="44"/>
      <c r="U29" s="44"/>
      <c r="V29" s="44"/>
      <c r="W29" s="46">
        <f>ROUND(AZ54,2)</f>
        <v>0</v>
      </c>
      <c r="X29" s="44"/>
      <c r="Y29" s="44"/>
      <c r="Z29" s="44"/>
      <c r="AA29" s="44"/>
      <c r="AB29" s="44"/>
      <c r="AC29" s="44"/>
      <c r="AD29" s="44"/>
      <c r="AE29" s="44"/>
      <c r="AF29" s="44"/>
      <c r="AG29" s="44"/>
      <c r="AH29" s="44"/>
      <c r="AI29" s="44"/>
      <c r="AJ29" s="44"/>
      <c r="AK29" s="46">
        <f>ROUND(AV54,2)</f>
        <v>0</v>
      </c>
      <c r="AL29" s="44"/>
      <c r="AM29" s="44"/>
      <c r="AN29" s="44"/>
      <c r="AO29" s="44"/>
      <c r="AP29" s="44"/>
      <c r="AQ29" s="44"/>
      <c r="AR29" s="47"/>
      <c r="BE29" s="48"/>
    </row>
    <row r="30" spans="2:57" s="2" customFormat="1" ht="14.4" customHeight="1">
      <c r="B30" s="43"/>
      <c r="C30" s="44"/>
      <c r="D30" s="44"/>
      <c r="E30" s="44"/>
      <c r="F30" s="30" t="s">
        <v>42</v>
      </c>
      <c r="G30" s="44"/>
      <c r="H30" s="44"/>
      <c r="I30" s="44"/>
      <c r="J30" s="44"/>
      <c r="K30" s="44"/>
      <c r="L30" s="45">
        <v>0.15</v>
      </c>
      <c r="M30" s="44"/>
      <c r="N30" s="44"/>
      <c r="O30" s="44"/>
      <c r="P30" s="44"/>
      <c r="Q30" s="44"/>
      <c r="R30" s="44"/>
      <c r="S30" s="44"/>
      <c r="T30" s="44"/>
      <c r="U30" s="44"/>
      <c r="V30" s="44"/>
      <c r="W30" s="46">
        <f>ROUND(BA54,2)</f>
        <v>0</v>
      </c>
      <c r="X30" s="44"/>
      <c r="Y30" s="44"/>
      <c r="Z30" s="44"/>
      <c r="AA30" s="44"/>
      <c r="AB30" s="44"/>
      <c r="AC30" s="44"/>
      <c r="AD30" s="44"/>
      <c r="AE30" s="44"/>
      <c r="AF30" s="44"/>
      <c r="AG30" s="44"/>
      <c r="AH30" s="44"/>
      <c r="AI30" s="44"/>
      <c r="AJ30" s="44"/>
      <c r="AK30" s="46">
        <f>ROUND(AW54,2)</f>
        <v>0</v>
      </c>
      <c r="AL30" s="44"/>
      <c r="AM30" s="44"/>
      <c r="AN30" s="44"/>
      <c r="AO30" s="44"/>
      <c r="AP30" s="44"/>
      <c r="AQ30" s="44"/>
      <c r="AR30" s="47"/>
      <c r="BE30" s="48"/>
    </row>
    <row r="31" spans="2:57" s="2" customFormat="1" ht="14.4" customHeight="1" hidden="1">
      <c r="B31" s="43"/>
      <c r="C31" s="44"/>
      <c r="D31" s="44"/>
      <c r="E31" s="44"/>
      <c r="F31" s="30" t="s">
        <v>43</v>
      </c>
      <c r="G31" s="44"/>
      <c r="H31" s="44"/>
      <c r="I31" s="44"/>
      <c r="J31" s="44"/>
      <c r="K31" s="44"/>
      <c r="L31" s="45">
        <v>0.21</v>
      </c>
      <c r="M31" s="44"/>
      <c r="N31" s="44"/>
      <c r="O31" s="44"/>
      <c r="P31" s="44"/>
      <c r="Q31" s="44"/>
      <c r="R31" s="44"/>
      <c r="S31" s="44"/>
      <c r="T31" s="44"/>
      <c r="U31" s="44"/>
      <c r="V31" s="44"/>
      <c r="W31" s="46">
        <f>ROUND(BB54,2)</f>
        <v>0</v>
      </c>
      <c r="X31" s="44"/>
      <c r="Y31" s="44"/>
      <c r="Z31" s="44"/>
      <c r="AA31" s="44"/>
      <c r="AB31" s="44"/>
      <c r="AC31" s="44"/>
      <c r="AD31" s="44"/>
      <c r="AE31" s="44"/>
      <c r="AF31" s="44"/>
      <c r="AG31" s="44"/>
      <c r="AH31" s="44"/>
      <c r="AI31" s="44"/>
      <c r="AJ31" s="44"/>
      <c r="AK31" s="46">
        <v>0</v>
      </c>
      <c r="AL31" s="44"/>
      <c r="AM31" s="44"/>
      <c r="AN31" s="44"/>
      <c r="AO31" s="44"/>
      <c r="AP31" s="44"/>
      <c r="AQ31" s="44"/>
      <c r="AR31" s="47"/>
      <c r="BE31" s="48"/>
    </row>
    <row r="32" spans="2:57" s="2" customFormat="1" ht="14.4" customHeight="1" hidden="1">
      <c r="B32" s="43"/>
      <c r="C32" s="44"/>
      <c r="D32" s="44"/>
      <c r="E32" s="44"/>
      <c r="F32" s="30" t="s">
        <v>44</v>
      </c>
      <c r="G32" s="44"/>
      <c r="H32" s="44"/>
      <c r="I32" s="44"/>
      <c r="J32" s="44"/>
      <c r="K32" s="44"/>
      <c r="L32" s="45">
        <v>0.15</v>
      </c>
      <c r="M32" s="44"/>
      <c r="N32" s="44"/>
      <c r="O32" s="44"/>
      <c r="P32" s="44"/>
      <c r="Q32" s="44"/>
      <c r="R32" s="44"/>
      <c r="S32" s="44"/>
      <c r="T32" s="44"/>
      <c r="U32" s="44"/>
      <c r="V32" s="44"/>
      <c r="W32" s="46">
        <f>ROUND(BC54,2)</f>
        <v>0</v>
      </c>
      <c r="X32" s="44"/>
      <c r="Y32" s="44"/>
      <c r="Z32" s="44"/>
      <c r="AA32" s="44"/>
      <c r="AB32" s="44"/>
      <c r="AC32" s="44"/>
      <c r="AD32" s="44"/>
      <c r="AE32" s="44"/>
      <c r="AF32" s="44"/>
      <c r="AG32" s="44"/>
      <c r="AH32" s="44"/>
      <c r="AI32" s="44"/>
      <c r="AJ32" s="44"/>
      <c r="AK32" s="46">
        <v>0</v>
      </c>
      <c r="AL32" s="44"/>
      <c r="AM32" s="44"/>
      <c r="AN32" s="44"/>
      <c r="AO32" s="44"/>
      <c r="AP32" s="44"/>
      <c r="AQ32" s="44"/>
      <c r="AR32" s="47"/>
      <c r="BE32" s="48"/>
    </row>
    <row r="33" spans="2:44" s="2" customFormat="1" ht="14.4" customHeight="1" hidden="1">
      <c r="B33" s="43"/>
      <c r="C33" s="44"/>
      <c r="D33" s="44"/>
      <c r="E33" s="44"/>
      <c r="F33" s="30" t="s">
        <v>45</v>
      </c>
      <c r="G33" s="44"/>
      <c r="H33" s="44"/>
      <c r="I33" s="44"/>
      <c r="J33" s="44"/>
      <c r="K33" s="44"/>
      <c r="L33" s="45">
        <v>0</v>
      </c>
      <c r="M33" s="44"/>
      <c r="N33" s="44"/>
      <c r="O33" s="44"/>
      <c r="P33" s="44"/>
      <c r="Q33" s="44"/>
      <c r="R33" s="44"/>
      <c r="S33" s="44"/>
      <c r="T33" s="44"/>
      <c r="U33" s="44"/>
      <c r="V33" s="44"/>
      <c r="W33" s="46">
        <f>ROUND(BD54,2)</f>
        <v>0</v>
      </c>
      <c r="X33" s="44"/>
      <c r="Y33" s="44"/>
      <c r="Z33" s="44"/>
      <c r="AA33" s="44"/>
      <c r="AB33" s="44"/>
      <c r="AC33" s="44"/>
      <c r="AD33" s="44"/>
      <c r="AE33" s="44"/>
      <c r="AF33" s="44"/>
      <c r="AG33" s="44"/>
      <c r="AH33" s="44"/>
      <c r="AI33" s="44"/>
      <c r="AJ33" s="44"/>
      <c r="AK33" s="46">
        <v>0</v>
      </c>
      <c r="AL33" s="44"/>
      <c r="AM33" s="44"/>
      <c r="AN33" s="44"/>
      <c r="AO33" s="44"/>
      <c r="AP33" s="44"/>
      <c r="AQ33" s="44"/>
      <c r="AR33" s="47"/>
    </row>
    <row r="34" spans="2:44" s="1" customFormat="1" ht="6.95" customHeight="1">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1"/>
    </row>
    <row r="35" spans="2:44" s="1" customFormat="1" ht="25.9" customHeight="1">
      <c r="B35" s="36"/>
      <c r="C35" s="49"/>
      <c r="D35" s="50" t="s">
        <v>46</v>
      </c>
      <c r="E35" s="51"/>
      <c r="F35" s="51"/>
      <c r="G35" s="51"/>
      <c r="H35" s="51"/>
      <c r="I35" s="51"/>
      <c r="J35" s="51"/>
      <c r="K35" s="51"/>
      <c r="L35" s="51"/>
      <c r="M35" s="51"/>
      <c r="N35" s="51"/>
      <c r="O35" s="51"/>
      <c r="P35" s="51"/>
      <c r="Q35" s="51"/>
      <c r="R35" s="51"/>
      <c r="S35" s="51"/>
      <c r="T35" s="52" t="s">
        <v>47</v>
      </c>
      <c r="U35" s="51"/>
      <c r="V35" s="51"/>
      <c r="W35" s="51"/>
      <c r="X35" s="53" t="s">
        <v>48</v>
      </c>
      <c r="Y35" s="51"/>
      <c r="Z35" s="51"/>
      <c r="AA35" s="51"/>
      <c r="AB35" s="51"/>
      <c r="AC35" s="51"/>
      <c r="AD35" s="51"/>
      <c r="AE35" s="51"/>
      <c r="AF35" s="51"/>
      <c r="AG35" s="51"/>
      <c r="AH35" s="51"/>
      <c r="AI35" s="51"/>
      <c r="AJ35" s="51"/>
      <c r="AK35" s="54">
        <f>SUM(AK26:AK33)</f>
        <v>0</v>
      </c>
      <c r="AL35" s="51"/>
      <c r="AM35" s="51"/>
      <c r="AN35" s="51"/>
      <c r="AO35" s="55"/>
      <c r="AP35" s="49"/>
      <c r="AQ35" s="49"/>
      <c r="AR35" s="41"/>
    </row>
    <row r="36" spans="2:44" s="1" customFormat="1" ht="6.95" customHeight="1">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1"/>
    </row>
    <row r="37" spans="2:44" s="1" customFormat="1" ht="6.95" customHeight="1">
      <c r="B37" s="56"/>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41"/>
    </row>
    <row r="41" spans="2:44" s="1" customFormat="1" ht="6.95" customHeight="1">
      <c r="B41" s="58"/>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41"/>
    </row>
    <row r="42" spans="2:44" s="1" customFormat="1" ht="24.95" customHeight="1">
      <c r="B42" s="36"/>
      <c r="C42" s="21" t="s">
        <v>49</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1"/>
    </row>
    <row r="43" spans="2:44" s="1" customFormat="1" ht="6.95" customHeight="1">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1"/>
    </row>
    <row r="44" spans="2:44" s="3" customFormat="1" ht="12" customHeight="1">
      <c r="B44" s="60"/>
      <c r="C44" s="30" t="s">
        <v>13</v>
      </c>
      <c r="D44" s="61"/>
      <c r="E44" s="61"/>
      <c r="F44" s="61"/>
      <c r="G44" s="61"/>
      <c r="H44" s="61"/>
      <c r="I44" s="61"/>
      <c r="J44" s="61"/>
      <c r="K44" s="61"/>
      <c r="L44" s="61" t="str">
        <f>K5</f>
        <v>930</v>
      </c>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2"/>
    </row>
    <row r="45" spans="2:44" s="4" customFormat="1" ht="36.95" customHeight="1">
      <c r="B45" s="63"/>
      <c r="C45" s="64" t="s">
        <v>16</v>
      </c>
      <c r="D45" s="65"/>
      <c r="E45" s="65"/>
      <c r="F45" s="65"/>
      <c r="G45" s="65"/>
      <c r="H45" s="65"/>
      <c r="I45" s="65"/>
      <c r="J45" s="65"/>
      <c r="K45" s="65"/>
      <c r="L45" s="66" t="str">
        <f>K6</f>
        <v>Navýšení počtu parkovacích stání na sídlišti SEVERKA - 1.ETAPA - Cihlářská</v>
      </c>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7"/>
    </row>
    <row r="46" spans="2:44" s="1" customFormat="1" ht="6.95" customHeight="1">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1"/>
    </row>
    <row r="47" spans="2:44" s="1" customFormat="1" ht="12" customHeight="1">
      <c r="B47" s="36"/>
      <c r="C47" s="30" t="s">
        <v>21</v>
      </c>
      <c r="D47" s="37"/>
      <c r="E47" s="37"/>
      <c r="F47" s="37"/>
      <c r="G47" s="37"/>
      <c r="H47" s="37"/>
      <c r="I47" s="37"/>
      <c r="J47" s="37"/>
      <c r="K47" s="37"/>
      <c r="L47" s="68" t="str">
        <f>IF(K8="","",K8)</f>
        <v>Chomutov</v>
      </c>
      <c r="M47" s="37"/>
      <c r="N47" s="37"/>
      <c r="O47" s="37"/>
      <c r="P47" s="37"/>
      <c r="Q47" s="37"/>
      <c r="R47" s="37"/>
      <c r="S47" s="37"/>
      <c r="T47" s="37"/>
      <c r="U47" s="37"/>
      <c r="V47" s="37"/>
      <c r="W47" s="37"/>
      <c r="X47" s="37"/>
      <c r="Y47" s="37"/>
      <c r="Z47" s="37"/>
      <c r="AA47" s="37"/>
      <c r="AB47" s="37"/>
      <c r="AC47" s="37"/>
      <c r="AD47" s="37"/>
      <c r="AE47" s="37"/>
      <c r="AF47" s="37"/>
      <c r="AG47" s="37"/>
      <c r="AH47" s="37"/>
      <c r="AI47" s="30" t="s">
        <v>23</v>
      </c>
      <c r="AJ47" s="37"/>
      <c r="AK47" s="37"/>
      <c r="AL47" s="37"/>
      <c r="AM47" s="69" t="str">
        <f>IF(AN8="","",AN8)</f>
        <v>30. 4. 2020</v>
      </c>
      <c r="AN47" s="69"/>
      <c r="AO47" s="37"/>
      <c r="AP47" s="37"/>
      <c r="AQ47" s="37"/>
      <c r="AR47" s="41"/>
    </row>
    <row r="48" spans="2:44" s="1" customFormat="1" ht="6.95" customHeight="1">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1"/>
    </row>
    <row r="49" spans="2:56" s="1" customFormat="1" ht="15.15" customHeight="1">
      <c r="B49" s="36"/>
      <c r="C49" s="30" t="s">
        <v>25</v>
      </c>
      <c r="D49" s="37"/>
      <c r="E49" s="37"/>
      <c r="F49" s="37"/>
      <c r="G49" s="37"/>
      <c r="H49" s="37"/>
      <c r="I49" s="37"/>
      <c r="J49" s="37"/>
      <c r="K49" s="37"/>
      <c r="L49" s="61" t="str">
        <f>IF(E11="","",E11)</f>
        <v xml:space="preserve"> </v>
      </c>
      <c r="M49" s="37"/>
      <c r="N49" s="37"/>
      <c r="O49" s="37"/>
      <c r="P49" s="37"/>
      <c r="Q49" s="37"/>
      <c r="R49" s="37"/>
      <c r="S49" s="37"/>
      <c r="T49" s="37"/>
      <c r="U49" s="37"/>
      <c r="V49" s="37"/>
      <c r="W49" s="37"/>
      <c r="X49" s="37"/>
      <c r="Y49" s="37"/>
      <c r="Z49" s="37"/>
      <c r="AA49" s="37"/>
      <c r="AB49" s="37"/>
      <c r="AC49" s="37"/>
      <c r="AD49" s="37"/>
      <c r="AE49" s="37"/>
      <c r="AF49" s="37"/>
      <c r="AG49" s="37"/>
      <c r="AH49" s="37"/>
      <c r="AI49" s="30" t="s">
        <v>31</v>
      </c>
      <c r="AJ49" s="37"/>
      <c r="AK49" s="37"/>
      <c r="AL49" s="37"/>
      <c r="AM49" s="70" t="str">
        <f>IF(E17="","",E17)</f>
        <v xml:space="preserve"> </v>
      </c>
      <c r="AN49" s="61"/>
      <c r="AO49" s="61"/>
      <c r="AP49" s="61"/>
      <c r="AQ49" s="37"/>
      <c r="AR49" s="41"/>
      <c r="AS49" s="71" t="s">
        <v>50</v>
      </c>
      <c r="AT49" s="72"/>
      <c r="AU49" s="73"/>
      <c r="AV49" s="73"/>
      <c r="AW49" s="73"/>
      <c r="AX49" s="73"/>
      <c r="AY49" s="73"/>
      <c r="AZ49" s="73"/>
      <c r="BA49" s="73"/>
      <c r="BB49" s="73"/>
      <c r="BC49" s="73"/>
      <c r="BD49" s="74"/>
    </row>
    <row r="50" spans="2:56" s="1" customFormat="1" ht="15.15" customHeight="1">
      <c r="B50" s="36"/>
      <c r="C50" s="30" t="s">
        <v>29</v>
      </c>
      <c r="D50" s="37"/>
      <c r="E50" s="37"/>
      <c r="F50" s="37"/>
      <c r="G50" s="37"/>
      <c r="H50" s="37"/>
      <c r="I50" s="37"/>
      <c r="J50" s="37"/>
      <c r="K50" s="37"/>
      <c r="L50" s="61"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33</v>
      </c>
      <c r="AJ50" s="37"/>
      <c r="AK50" s="37"/>
      <c r="AL50" s="37"/>
      <c r="AM50" s="70" t="str">
        <f>IF(E20="","",E20)</f>
        <v xml:space="preserve"> </v>
      </c>
      <c r="AN50" s="61"/>
      <c r="AO50" s="61"/>
      <c r="AP50" s="61"/>
      <c r="AQ50" s="37"/>
      <c r="AR50" s="41"/>
      <c r="AS50" s="75"/>
      <c r="AT50" s="76"/>
      <c r="AU50" s="77"/>
      <c r="AV50" s="77"/>
      <c r="AW50" s="77"/>
      <c r="AX50" s="77"/>
      <c r="AY50" s="77"/>
      <c r="AZ50" s="77"/>
      <c r="BA50" s="77"/>
      <c r="BB50" s="77"/>
      <c r="BC50" s="77"/>
      <c r="BD50" s="78"/>
    </row>
    <row r="51" spans="2:56" s="1" customFormat="1" ht="10.8" customHeight="1">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1"/>
      <c r="AS51" s="79"/>
      <c r="AT51" s="80"/>
      <c r="AU51" s="81"/>
      <c r="AV51" s="81"/>
      <c r="AW51" s="81"/>
      <c r="AX51" s="81"/>
      <c r="AY51" s="81"/>
      <c r="AZ51" s="81"/>
      <c r="BA51" s="81"/>
      <c r="BB51" s="81"/>
      <c r="BC51" s="81"/>
      <c r="BD51" s="82"/>
    </row>
    <row r="52" spans="2:56" s="1" customFormat="1" ht="29.25" customHeight="1">
      <c r="B52" s="36"/>
      <c r="C52" s="83" t="s">
        <v>51</v>
      </c>
      <c r="D52" s="84"/>
      <c r="E52" s="84"/>
      <c r="F52" s="84"/>
      <c r="G52" s="84"/>
      <c r="H52" s="85"/>
      <c r="I52" s="86" t="s">
        <v>52</v>
      </c>
      <c r="J52" s="84"/>
      <c r="K52" s="84"/>
      <c r="L52" s="84"/>
      <c r="M52" s="84"/>
      <c r="N52" s="84"/>
      <c r="O52" s="84"/>
      <c r="P52" s="84"/>
      <c r="Q52" s="84"/>
      <c r="R52" s="84"/>
      <c r="S52" s="84"/>
      <c r="T52" s="84"/>
      <c r="U52" s="84"/>
      <c r="V52" s="84"/>
      <c r="W52" s="84"/>
      <c r="X52" s="84"/>
      <c r="Y52" s="84"/>
      <c r="Z52" s="84"/>
      <c r="AA52" s="84"/>
      <c r="AB52" s="84"/>
      <c r="AC52" s="84"/>
      <c r="AD52" s="84"/>
      <c r="AE52" s="84"/>
      <c r="AF52" s="84"/>
      <c r="AG52" s="87" t="s">
        <v>53</v>
      </c>
      <c r="AH52" s="84"/>
      <c r="AI52" s="84"/>
      <c r="AJ52" s="84"/>
      <c r="AK52" s="84"/>
      <c r="AL52" s="84"/>
      <c r="AM52" s="84"/>
      <c r="AN52" s="86" t="s">
        <v>54</v>
      </c>
      <c r="AO52" s="84"/>
      <c r="AP52" s="84"/>
      <c r="AQ52" s="88" t="s">
        <v>55</v>
      </c>
      <c r="AR52" s="41"/>
      <c r="AS52" s="89" t="s">
        <v>56</v>
      </c>
      <c r="AT52" s="90" t="s">
        <v>57</v>
      </c>
      <c r="AU52" s="90" t="s">
        <v>58</v>
      </c>
      <c r="AV52" s="90" t="s">
        <v>59</v>
      </c>
      <c r="AW52" s="90" t="s">
        <v>60</v>
      </c>
      <c r="AX52" s="90" t="s">
        <v>61</v>
      </c>
      <c r="AY52" s="90" t="s">
        <v>62</v>
      </c>
      <c r="AZ52" s="90" t="s">
        <v>63</v>
      </c>
      <c r="BA52" s="90" t="s">
        <v>64</v>
      </c>
      <c r="BB52" s="90" t="s">
        <v>65</v>
      </c>
      <c r="BC52" s="90" t="s">
        <v>66</v>
      </c>
      <c r="BD52" s="91" t="s">
        <v>67</v>
      </c>
    </row>
    <row r="53" spans="2:56" s="1" customFormat="1" ht="10.8" customHeight="1">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1"/>
      <c r="AS53" s="92"/>
      <c r="AT53" s="93"/>
      <c r="AU53" s="93"/>
      <c r="AV53" s="93"/>
      <c r="AW53" s="93"/>
      <c r="AX53" s="93"/>
      <c r="AY53" s="93"/>
      <c r="AZ53" s="93"/>
      <c r="BA53" s="93"/>
      <c r="BB53" s="93"/>
      <c r="BC53" s="93"/>
      <c r="BD53" s="94"/>
    </row>
    <row r="54" spans="2:90" s="5" customFormat="1" ht="32.4" customHeight="1">
      <c r="B54" s="95"/>
      <c r="C54" s="96" t="s">
        <v>68</v>
      </c>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8">
        <f>ROUND(AG55,2)</f>
        <v>0</v>
      </c>
      <c r="AH54" s="98"/>
      <c r="AI54" s="98"/>
      <c r="AJ54" s="98"/>
      <c r="AK54" s="98"/>
      <c r="AL54" s="98"/>
      <c r="AM54" s="98"/>
      <c r="AN54" s="99">
        <f>SUM(AG54,AT54)</f>
        <v>0</v>
      </c>
      <c r="AO54" s="99"/>
      <c r="AP54" s="99"/>
      <c r="AQ54" s="100" t="s">
        <v>19</v>
      </c>
      <c r="AR54" s="101"/>
      <c r="AS54" s="102">
        <f>ROUND(AS55,2)</f>
        <v>0</v>
      </c>
      <c r="AT54" s="103">
        <f>ROUND(SUM(AV54:AW54),2)</f>
        <v>0</v>
      </c>
      <c r="AU54" s="104">
        <f>ROUND(AU55,5)</f>
        <v>0</v>
      </c>
      <c r="AV54" s="103">
        <f>ROUND(AZ54*L29,2)</f>
        <v>0</v>
      </c>
      <c r="AW54" s="103">
        <f>ROUND(BA54*L30,2)</f>
        <v>0</v>
      </c>
      <c r="AX54" s="103">
        <f>ROUND(BB54*L29,2)</f>
        <v>0</v>
      </c>
      <c r="AY54" s="103">
        <f>ROUND(BC54*L30,2)</f>
        <v>0</v>
      </c>
      <c r="AZ54" s="103">
        <f>ROUND(AZ55,2)</f>
        <v>0</v>
      </c>
      <c r="BA54" s="103">
        <f>ROUND(BA55,2)</f>
        <v>0</v>
      </c>
      <c r="BB54" s="103">
        <f>ROUND(BB55,2)</f>
        <v>0</v>
      </c>
      <c r="BC54" s="103">
        <f>ROUND(BC55,2)</f>
        <v>0</v>
      </c>
      <c r="BD54" s="105">
        <f>ROUND(BD55,2)</f>
        <v>0</v>
      </c>
      <c r="BS54" s="106" t="s">
        <v>69</v>
      </c>
      <c r="BT54" s="106" t="s">
        <v>70</v>
      </c>
      <c r="BV54" s="106" t="s">
        <v>71</v>
      </c>
      <c r="BW54" s="106" t="s">
        <v>5</v>
      </c>
      <c r="BX54" s="106" t="s">
        <v>72</v>
      </c>
      <c r="CL54" s="106" t="s">
        <v>19</v>
      </c>
    </row>
    <row r="55" spans="1:90" s="6" customFormat="1" ht="40.5" customHeight="1">
      <c r="A55" s="107" t="s">
        <v>73</v>
      </c>
      <c r="B55" s="108"/>
      <c r="C55" s="109"/>
      <c r="D55" s="110" t="s">
        <v>14</v>
      </c>
      <c r="E55" s="110"/>
      <c r="F55" s="110"/>
      <c r="G55" s="110"/>
      <c r="H55" s="110"/>
      <c r="I55" s="111"/>
      <c r="J55" s="110" t="s">
        <v>17</v>
      </c>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2">
        <f>'930 - Navýšení počtu park...'!J28</f>
        <v>0</v>
      </c>
      <c r="AH55" s="111"/>
      <c r="AI55" s="111"/>
      <c r="AJ55" s="111"/>
      <c r="AK55" s="111"/>
      <c r="AL55" s="111"/>
      <c r="AM55" s="111"/>
      <c r="AN55" s="112">
        <f>SUM(AG55,AT55)</f>
        <v>0</v>
      </c>
      <c r="AO55" s="111"/>
      <c r="AP55" s="111"/>
      <c r="AQ55" s="113" t="s">
        <v>74</v>
      </c>
      <c r="AR55" s="114"/>
      <c r="AS55" s="115">
        <v>0</v>
      </c>
      <c r="AT55" s="116">
        <f>ROUND(SUM(AV55:AW55),2)</f>
        <v>0</v>
      </c>
      <c r="AU55" s="117">
        <f>'930 - Navýšení počtu park...'!P86</f>
        <v>0</v>
      </c>
      <c r="AV55" s="116">
        <f>'930 - Navýšení počtu park...'!J31</f>
        <v>0</v>
      </c>
      <c r="AW55" s="116">
        <f>'930 - Navýšení počtu park...'!J32</f>
        <v>0</v>
      </c>
      <c r="AX55" s="116">
        <f>'930 - Navýšení počtu park...'!J33</f>
        <v>0</v>
      </c>
      <c r="AY55" s="116">
        <f>'930 - Navýšení počtu park...'!J34</f>
        <v>0</v>
      </c>
      <c r="AZ55" s="116">
        <f>'930 - Navýšení počtu park...'!F31</f>
        <v>0</v>
      </c>
      <c r="BA55" s="116">
        <f>'930 - Navýšení počtu park...'!F32</f>
        <v>0</v>
      </c>
      <c r="BB55" s="116">
        <f>'930 - Navýšení počtu park...'!F33</f>
        <v>0</v>
      </c>
      <c r="BC55" s="116">
        <f>'930 - Navýšení počtu park...'!F34</f>
        <v>0</v>
      </c>
      <c r="BD55" s="118">
        <f>'930 - Navýšení počtu park...'!F35</f>
        <v>0</v>
      </c>
      <c r="BT55" s="119" t="s">
        <v>75</v>
      </c>
      <c r="BU55" s="119" t="s">
        <v>76</v>
      </c>
      <c r="BV55" s="119" t="s">
        <v>71</v>
      </c>
      <c r="BW55" s="119" t="s">
        <v>5</v>
      </c>
      <c r="BX55" s="119" t="s">
        <v>72</v>
      </c>
      <c r="CL55" s="119" t="s">
        <v>19</v>
      </c>
    </row>
    <row r="56" spans="2:44" s="1" customFormat="1" ht="30" customHeight="1">
      <c r="B56" s="36"/>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41"/>
    </row>
    <row r="57" spans="2:44" s="1" customFormat="1" ht="6.95" customHeight="1">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41"/>
    </row>
  </sheetData>
  <sheetProtection password="CC35" sheet="1" objects="1" scenarios="1" formatColumns="0" formatRows="0"/>
  <mergeCells count="4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M50:AP50"/>
    <mergeCell ref="L45:AO45"/>
    <mergeCell ref="AM47:AN47"/>
    <mergeCell ref="AM49:AP49"/>
    <mergeCell ref="AS49:AT51"/>
    <mergeCell ref="C52:G52"/>
    <mergeCell ref="I52:AF52"/>
    <mergeCell ref="AG52:AM52"/>
    <mergeCell ref="AN52:AP52"/>
    <mergeCell ref="AN55:AP55"/>
    <mergeCell ref="AG55:AM55"/>
    <mergeCell ref="D55:H55"/>
    <mergeCell ref="J55:AF55"/>
    <mergeCell ref="AG54:AM54"/>
    <mergeCell ref="AN54:AP54"/>
    <mergeCell ref="K5:AO5"/>
    <mergeCell ref="K6:AO6"/>
    <mergeCell ref="E14:AJ14"/>
    <mergeCell ref="E23:AN23"/>
    <mergeCell ref="L28:P28"/>
    <mergeCell ref="W28:AE28"/>
    <mergeCell ref="AK28:AO28"/>
    <mergeCell ref="L29:P29"/>
    <mergeCell ref="L30:P30"/>
    <mergeCell ref="L31:P31"/>
    <mergeCell ref="L32:P32"/>
    <mergeCell ref="L33:P33"/>
  </mergeCells>
  <hyperlinks>
    <hyperlink ref="A55" location="'930 - Navýšení počtu park...'!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20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0"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5" t="s">
        <v>5</v>
      </c>
    </row>
    <row r="3" spans="2:46" ht="6.95" customHeight="1">
      <c r="B3" s="121"/>
      <c r="C3" s="122"/>
      <c r="D3" s="122"/>
      <c r="E3" s="122"/>
      <c r="F3" s="122"/>
      <c r="G3" s="122"/>
      <c r="H3" s="122"/>
      <c r="I3" s="123"/>
      <c r="J3" s="122"/>
      <c r="K3" s="122"/>
      <c r="L3" s="18"/>
      <c r="AT3" s="15" t="s">
        <v>77</v>
      </c>
    </row>
    <row r="4" spans="2:46" ht="24.95" customHeight="1">
      <c r="B4" s="18"/>
      <c r="D4" s="124" t="s">
        <v>78</v>
      </c>
      <c r="L4" s="18"/>
      <c r="M4" s="125" t="s">
        <v>10</v>
      </c>
      <c r="AT4" s="15" t="s">
        <v>4</v>
      </c>
    </row>
    <row r="5" spans="2:12" ht="6.95" customHeight="1">
      <c r="B5" s="18"/>
      <c r="L5" s="18"/>
    </row>
    <row r="6" spans="2:12" s="1" customFormat="1" ht="12" customHeight="1">
      <c r="B6" s="41"/>
      <c r="D6" s="126" t="s">
        <v>16</v>
      </c>
      <c r="I6" s="127"/>
      <c r="L6" s="41"/>
    </row>
    <row r="7" spans="2:12" s="1" customFormat="1" ht="36.95" customHeight="1">
      <c r="B7" s="41"/>
      <c r="E7" s="128" t="s">
        <v>17</v>
      </c>
      <c r="F7" s="1"/>
      <c r="G7" s="1"/>
      <c r="H7" s="1"/>
      <c r="I7" s="127"/>
      <c r="L7" s="41"/>
    </row>
    <row r="8" spans="2:12" s="1" customFormat="1" ht="12">
      <c r="B8" s="41"/>
      <c r="I8" s="127"/>
      <c r="L8" s="41"/>
    </row>
    <row r="9" spans="2:12" s="1" customFormat="1" ht="12" customHeight="1">
      <c r="B9" s="41"/>
      <c r="D9" s="126" t="s">
        <v>18</v>
      </c>
      <c r="F9" s="129" t="s">
        <v>19</v>
      </c>
      <c r="I9" s="130" t="s">
        <v>20</v>
      </c>
      <c r="J9" s="129" t="s">
        <v>19</v>
      </c>
      <c r="L9" s="41"/>
    </row>
    <row r="10" spans="2:12" s="1" customFormat="1" ht="12" customHeight="1">
      <c r="B10" s="41"/>
      <c r="D10" s="126" t="s">
        <v>21</v>
      </c>
      <c r="F10" s="129" t="s">
        <v>22</v>
      </c>
      <c r="I10" s="130" t="s">
        <v>23</v>
      </c>
      <c r="J10" s="131" t="str">
        <f>'Rekapitulace stavby'!AN8</f>
        <v>30. 4. 2020</v>
      </c>
      <c r="L10" s="41"/>
    </row>
    <row r="11" spans="2:12" s="1" customFormat="1" ht="10.8" customHeight="1">
      <c r="B11" s="41"/>
      <c r="I11" s="127"/>
      <c r="L11" s="41"/>
    </row>
    <row r="12" spans="2:12" s="1" customFormat="1" ht="12" customHeight="1">
      <c r="B12" s="41"/>
      <c r="D12" s="126" t="s">
        <v>25</v>
      </c>
      <c r="I12" s="130" t="s">
        <v>26</v>
      </c>
      <c r="J12" s="129" t="str">
        <f>IF('Rekapitulace stavby'!AN10="","",'Rekapitulace stavby'!AN10)</f>
        <v/>
      </c>
      <c r="L12" s="41"/>
    </row>
    <row r="13" spans="2:12" s="1" customFormat="1" ht="18" customHeight="1">
      <c r="B13" s="41"/>
      <c r="E13" s="129" t="str">
        <f>IF('Rekapitulace stavby'!E11="","",'Rekapitulace stavby'!E11)</f>
        <v xml:space="preserve"> </v>
      </c>
      <c r="I13" s="130" t="s">
        <v>28</v>
      </c>
      <c r="J13" s="129" t="str">
        <f>IF('Rekapitulace stavby'!AN11="","",'Rekapitulace stavby'!AN11)</f>
        <v/>
      </c>
      <c r="L13" s="41"/>
    </row>
    <row r="14" spans="2:12" s="1" customFormat="1" ht="6.95" customHeight="1">
      <c r="B14" s="41"/>
      <c r="I14" s="127"/>
      <c r="L14" s="41"/>
    </row>
    <row r="15" spans="2:12" s="1" customFormat="1" ht="12" customHeight="1">
      <c r="B15" s="41"/>
      <c r="D15" s="126" t="s">
        <v>29</v>
      </c>
      <c r="I15" s="130" t="s">
        <v>26</v>
      </c>
      <c r="J15" s="31" t="str">
        <f>'Rekapitulace stavby'!AN13</f>
        <v>Vyplň údaj</v>
      </c>
      <c r="L15" s="41"/>
    </row>
    <row r="16" spans="2:12" s="1" customFormat="1" ht="18" customHeight="1">
      <c r="B16" s="41"/>
      <c r="E16" s="31" t="str">
        <f>'Rekapitulace stavby'!E14</f>
        <v>Vyplň údaj</v>
      </c>
      <c r="F16" s="129"/>
      <c r="G16" s="129"/>
      <c r="H16" s="129"/>
      <c r="I16" s="130" t="s">
        <v>28</v>
      </c>
      <c r="J16" s="31" t="str">
        <f>'Rekapitulace stavby'!AN14</f>
        <v>Vyplň údaj</v>
      </c>
      <c r="L16" s="41"/>
    </row>
    <row r="17" spans="2:12" s="1" customFormat="1" ht="6.95" customHeight="1">
      <c r="B17" s="41"/>
      <c r="I17" s="127"/>
      <c r="L17" s="41"/>
    </row>
    <row r="18" spans="2:12" s="1" customFormat="1" ht="12" customHeight="1">
      <c r="B18" s="41"/>
      <c r="D18" s="126" t="s">
        <v>31</v>
      </c>
      <c r="I18" s="130" t="s">
        <v>26</v>
      </c>
      <c r="J18" s="129" t="str">
        <f>IF('Rekapitulace stavby'!AN16="","",'Rekapitulace stavby'!AN16)</f>
        <v/>
      </c>
      <c r="L18" s="41"/>
    </row>
    <row r="19" spans="2:12" s="1" customFormat="1" ht="18" customHeight="1">
      <c r="B19" s="41"/>
      <c r="E19" s="129" t="str">
        <f>IF('Rekapitulace stavby'!E17="","",'Rekapitulace stavby'!E17)</f>
        <v xml:space="preserve"> </v>
      </c>
      <c r="I19" s="130" t="s">
        <v>28</v>
      </c>
      <c r="J19" s="129" t="str">
        <f>IF('Rekapitulace stavby'!AN17="","",'Rekapitulace stavby'!AN17)</f>
        <v/>
      </c>
      <c r="L19" s="41"/>
    </row>
    <row r="20" spans="2:12" s="1" customFormat="1" ht="6.95" customHeight="1">
      <c r="B20" s="41"/>
      <c r="I20" s="127"/>
      <c r="L20" s="41"/>
    </row>
    <row r="21" spans="2:12" s="1" customFormat="1" ht="12" customHeight="1">
      <c r="B21" s="41"/>
      <c r="D21" s="126" t="s">
        <v>33</v>
      </c>
      <c r="I21" s="130" t="s">
        <v>26</v>
      </c>
      <c r="J21" s="129" t="str">
        <f>IF('Rekapitulace stavby'!AN19="","",'Rekapitulace stavby'!AN19)</f>
        <v/>
      </c>
      <c r="L21" s="41"/>
    </row>
    <row r="22" spans="2:12" s="1" customFormat="1" ht="18" customHeight="1">
      <c r="B22" s="41"/>
      <c r="E22" s="129" t="str">
        <f>IF('Rekapitulace stavby'!E20="","",'Rekapitulace stavby'!E20)</f>
        <v xml:space="preserve"> </v>
      </c>
      <c r="I22" s="130" t="s">
        <v>28</v>
      </c>
      <c r="J22" s="129" t="str">
        <f>IF('Rekapitulace stavby'!AN20="","",'Rekapitulace stavby'!AN20)</f>
        <v/>
      </c>
      <c r="L22" s="41"/>
    </row>
    <row r="23" spans="2:12" s="1" customFormat="1" ht="6.95" customHeight="1">
      <c r="B23" s="41"/>
      <c r="I23" s="127"/>
      <c r="L23" s="41"/>
    </row>
    <row r="24" spans="2:12" s="1" customFormat="1" ht="12" customHeight="1">
      <c r="B24" s="41"/>
      <c r="D24" s="126" t="s">
        <v>34</v>
      </c>
      <c r="I24" s="127"/>
      <c r="L24" s="41"/>
    </row>
    <row r="25" spans="2:12" s="7" customFormat="1" ht="51" customHeight="1">
      <c r="B25" s="132"/>
      <c r="E25" s="133" t="s">
        <v>35</v>
      </c>
      <c r="F25" s="133"/>
      <c r="G25" s="133"/>
      <c r="H25" s="133"/>
      <c r="I25" s="134"/>
      <c r="L25" s="132"/>
    </row>
    <row r="26" spans="2:12" s="1" customFormat="1" ht="6.95" customHeight="1">
      <c r="B26" s="41"/>
      <c r="I26" s="127"/>
      <c r="L26" s="41"/>
    </row>
    <row r="27" spans="2:12" s="1" customFormat="1" ht="6.95" customHeight="1">
      <c r="B27" s="41"/>
      <c r="D27" s="73"/>
      <c r="E27" s="73"/>
      <c r="F27" s="73"/>
      <c r="G27" s="73"/>
      <c r="H27" s="73"/>
      <c r="I27" s="135"/>
      <c r="J27" s="73"/>
      <c r="K27" s="73"/>
      <c r="L27" s="41"/>
    </row>
    <row r="28" spans="2:12" s="1" customFormat="1" ht="25.4" customHeight="1">
      <c r="B28" s="41"/>
      <c r="D28" s="136" t="s">
        <v>36</v>
      </c>
      <c r="I28" s="127"/>
      <c r="J28" s="137">
        <f>ROUND(J86,2)</f>
        <v>0</v>
      </c>
      <c r="L28" s="41"/>
    </row>
    <row r="29" spans="2:12" s="1" customFormat="1" ht="6.95" customHeight="1">
      <c r="B29" s="41"/>
      <c r="D29" s="73"/>
      <c r="E29" s="73"/>
      <c r="F29" s="73"/>
      <c r="G29" s="73"/>
      <c r="H29" s="73"/>
      <c r="I29" s="135"/>
      <c r="J29" s="73"/>
      <c r="K29" s="73"/>
      <c r="L29" s="41"/>
    </row>
    <row r="30" spans="2:12" s="1" customFormat="1" ht="14.4" customHeight="1">
      <c r="B30" s="41"/>
      <c r="F30" s="138" t="s">
        <v>38</v>
      </c>
      <c r="I30" s="139" t="s">
        <v>37</v>
      </c>
      <c r="J30" s="138" t="s">
        <v>39</v>
      </c>
      <c r="L30" s="41"/>
    </row>
    <row r="31" spans="2:12" s="1" customFormat="1" ht="14.4" customHeight="1">
      <c r="B31" s="41"/>
      <c r="D31" s="140" t="s">
        <v>40</v>
      </c>
      <c r="E31" s="126" t="s">
        <v>41</v>
      </c>
      <c r="F31" s="141">
        <f>ROUND((SUM(BE86:BE199)),2)</f>
        <v>0</v>
      </c>
      <c r="I31" s="142">
        <v>0.21</v>
      </c>
      <c r="J31" s="141">
        <f>ROUND(((SUM(BE86:BE199))*I31),2)</f>
        <v>0</v>
      </c>
      <c r="L31" s="41"/>
    </row>
    <row r="32" spans="2:12" s="1" customFormat="1" ht="14.4" customHeight="1">
      <c r="B32" s="41"/>
      <c r="E32" s="126" t="s">
        <v>42</v>
      </c>
      <c r="F32" s="141">
        <f>ROUND((SUM(BF86:BF199)),2)</f>
        <v>0</v>
      </c>
      <c r="I32" s="142">
        <v>0.15</v>
      </c>
      <c r="J32" s="141">
        <f>ROUND(((SUM(BF86:BF199))*I32),2)</f>
        <v>0</v>
      </c>
      <c r="L32" s="41"/>
    </row>
    <row r="33" spans="2:12" s="1" customFormat="1" ht="14.4" customHeight="1" hidden="1">
      <c r="B33" s="41"/>
      <c r="E33" s="126" t="s">
        <v>43</v>
      </c>
      <c r="F33" s="141">
        <f>ROUND((SUM(BG86:BG199)),2)</f>
        <v>0</v>
      </c>
      <c r="I33" s="142">
        <v>0.21</v>
      </c>
      <c r="J33" s="141">
        <f>0</f>
        <v>0</v>
      </c>
      <c r="L33" s="41"/>
    </row>
    <row r="34" spans="2:12" s="1" customFormat="1" ht="14.4" customHeight="1" hidden="1">
      <c r="B34" s="41"/>
      <c r="E34" s="126" t="s">
        <v>44</v>
      </c>
      <c r="F34" s="141">
        <f>ROUND((SUM(BH86:BH199)),2)</f>
        <v>0</v>
      </c>
      <c r="I34" s="142">
        <v>0.15</v>
      </c>
      <c r="J34" s="141">
        <f>0</f>
        <v>0</v>
      </c>
      <c r="L34" s="41"/>
    </row>
    <row r="35" spans="2:12" s="1" customFormat="1" ht="14.4" customHeight="1" hidden="1">
      <c r="B35" s="41"/>
      <c r="E35" s="126" t="s">
        <v>45</v>
      </c>
      <c r="F35" s="141">
        <f>ROUND((SUM(BI86:BI199)),2)</f>
        <v>0</v>
      </c>
      <c r="I35" s="142">
        <v>0</v>
      </c>
      <c r="J35" s="141">
        <f>0</f>
        <v>0</v>
      </c>
      <c r="L35" s="41"/>
    </row>
    <row r="36" spans="2:12" s="1" customFormat="1" ht="6.95" customHeight="1">
      <c r="B36" s="41"/>
      <c r="I36" s="127"/>
      <c r="L36" s="41"/>
    </row>
    <row r="37" spans="2:12" s="1" customFormat="1" ht="25.4" customHeight="1">
      <c r="B37" s="41"/>
      <c r="C37" s="143"/>
      <c r="D37" s="144" t="s">
        <v>46</v>
      </c>
      <c r="E37" s="145"/>
      <c r="F37" s="145"/>
      <c r="G37" s="146" t="s">
        <v>47</v>
      </c>
      <c r="H37" s="147" t="s">
        <v>48</v>
      </c>
      <c r="I37" s="148"/>
      <c r="J37" s="149">
        <f>SUM(J28:J35)</f>
        <v>0</v>
      </c>
      <c r="K37" s="150"/>
      <c r="L37" s="41"/>
    </row>
    <row r="38" spans="2:12" s="1" customFormat="1" ht="14.4" customHeight="1">
      <c r="B38" s="151"/>
      <c r="C38" s="152"/>
      <c r="D38" s="152"/>
      <c r="E38" s="152"/>
      <c r="F38" s="152"/>
      <c r="G38" s="152"/>
      <c r="H38" s="152"/>
      <c r="I38" s="153"/>
      <c r="J38" s="152"/>
      <c r="K38" s="152"/>
      <c r="L38" s="41"/>
    </row>
    <row r="42" spans="2:12" s="1" customFormat="1" ht="6.95" customHeight="1">
      <c r="B42" s="154"/>
      <c r="C42" s="155"/>
      <c r="D42" s="155"/>
      <c r="E42" s="155"/>
      <c r="F42" s="155"/>
      <c r="G42" s="155"/>
      <c r="H42" s="155"/>
      <c r="I42" s="156"/>
      <c r="J42" s="155"/>
      <c r="K42" s="155"/>
      <c r="L42" s="41"/>
    </row>
    <row r="43" spans="2:12" s="1" customFormat="1" ht="24.95" customHeight="1">
      <c r="B43" s="36"/>
      <c r="C43" s="21" t="s">
        <v>79</v>
      </c>
      <c r="D43" s="37"/>
      <c r="E43" s="37"/>
      <c r="F43" s="37"/>
      <c r="G43" s="37"/>
      <c r="H43" s="37"/>
      <c r="I43" s="127"/>
      <c r="J43" s="37"/>
      <c r="K43" s="37"/>
      <c r="L43" s="41"/>
    </row>
    <row r="44" spans="2:12" s="1" customFormat="1" ht="6.95" customHeight="1">
      <c r="B44" s="36"/>
      <c r="C44" s="37"/>
      <c r="D44" s="37"/>
      <c r="E44" s="37"/>
      <c r="F44" s="37"/>
      <c r="G44" s="37"/>
      <c r="H44" s="37"/>
      <c r="I44" s="127"/>
      <c r="J44" s="37"/>
      <c r="K44" s="37"/>
      <c r="L44" s="41"/>
    </row>
    <row r="45" spans="2:12" s="1" customFormat="1" ht="12" customHeight="1">
      <c r="B45" s="36"/>
      <c r="C45" s="30" t="s">
        <v>16</v>
      </c>
      <c r="D45" s="37"/>
      <c r="E45" s="37"/>
      <c r="F45" s="37"/>
      <c r="G45" s="37"/>
      <c r="H45" s="37"/>
      <c r="I45" s="127"/>
      <c r="J45" s="37"/>
      <c r="K45" s="37"/>
      <c r="L45" s="41"/>
    </row>
    <row r="46" spans="2:12" s="1" customFormat="1" ht="16.5" customHeight="1">
      <c r="B46" s="36"/>
      <c r="C46" s="37"/>
      <c r="D46" s="37"/>
      <c r="E46" s="66" t="str">
        <f>E7</f>
        <v>Navýšení počtu parkovacích stání na sídlišti SEVERKA - 1.ETAPA - Cihlářská</v>
      </c>
      <c r="F46" s="37"/>
      <c r="G46" s="37"/>
      <c r="H46" s="37"/>
      <c r="I46" s="127"/>
      <c r="J46" s="37"/>
      <c r="K46" s="37"/>
      <c r="L46" s="41"/>
    </row>
    <row r="47" spans="2:12" s="1" customFormat="1" ht="6.95" customHeight="1">
      <c r="B47" s="36"/>
      <c r="C47" s="37"/>
      <c r="D47" s="37"/>
      <c r="E47" s="37"/>
      <c r="F47" s="37"/>
      <c r="G47" s="37"/>
      <c r="H47" s="37"/>
      <c r="I47" s="127"/>
      <c r="J47" s="37"/>
      <c r="K47" s="37"/>
      <c r="L47" s="41"/>
    </row>
    <row r="48" spans="2:12" s="1" customFormat="1" ht="12" customHeight="1">
      <c r="B48" s="36"/>
      <c r="C48" s="30" t="s">
        <v>21</v>
      </c>
      <c r="D48" s="37"/>
      <c r="E48" s="37"/>
      <c r="F48" s="25" t="str">
        <f>F10</f>
        <v>Chomutov</v>
      </c>
      <c r="G48" s="37"/>
      <c r="H48" s="37"/>
      <c r="I48" s="130" t="s">
        <v>23</v>
      </c>
      <c r="J48" s="69" t="str">
        <f>IF(J10="","",J10)</f>
        <v>30. 4. 2020</v>
      </c>
      <c r="K48" s="37"/>
      <c r="L48" s="41"/>
    </row>
    <row r="49" spans="2:12" s="1" customFormat="1" ht="6.95" customHeight="1">
      <c r="B49" s="36"/>
      <c r="C49" s="37"/>
      <c r="D49" s="37"/>
      <c r="E49" s="37"/>
      <c r="F49" s="37"/>
      <c r="G49" s="37"/>
      <c r="H49" s="37"/>
      <c r="I49" s="127"/>
      <c r="J49" s="37"/>
      <c r="K49" s="37"/>
      <c r="L49" s="41"/>
    </row>
    <row r="50" spans="2:12" s="1" customFormat="1" ht="15.15" customHeight="1">
      <c r="B50" s="36"/>
      <c r="C50" s="30" t="s">
        <v>25</v>
      </c>
      <c r="D50" s="37"/>
      <c r="E50" s="37"/>
      <c r="F50" s="25" t="str">
        <f>E13</f>
        <v xml:space="preserve"> </v>
      </c>
      <c r="G50" s="37"/>
      <c r="H50" s="37"/>
      <c r="I50" s="130" t="s">
        <v>31</v>
      </c>
      <c r="J50" s="34" t="str">
        <f>E19</f>
        <v xml:space="preserve"> </v>
      </c>
      <c r="K50" s="37"/>
      <c r="L50" s="41"/>
    </row>
    <row r="51" spans="2:12" s="1" customFormat="1" ht="15.15" customHeight="1">
      <c r="B51" s="36"/>
      <c r="C51" s="30" t="s">
        <v>29</v>
      </c>
      <c r="D51" s="37"/>
      <c r="E51" s="37"/>
      <c r="F51" s="25" t="str">
        <f>IF(E16="","",E16)</f>
        <v>Vyplň údaj</v>
      </c>
      <c r="G51" s="37"/>
      <c r="H51" s="37"/>
      <c r="I51" s="130" t="s">
        <v>33</v>
      </c>
      <c r="J51" s="34" t="str">
        <f>E22</f>
        <v xml:space="preserve"> </v>
      </c>
      <c r="K51" s="37"/>
      <c r="L51" s="41"/>
    </row>
    <row r="52" spans="2:12" s="1" customFormat="1" ht="10.3" customHeight="1">
      <c r="B52" s="36"/>
      <c r="C52" s="37"/>
      <c r="D52" s="37"/>
      <c r="E52" s="37"/>
      <c r="F52" s="37"/>
      <c r="G52" s="37"/>
      <c r="H52" s="37"/>
      <c r="I52" s="127"/>
      <c r="J52" s="37"/>
      <c r="K52" s="37"/>
      <c r="L52" s="41"/>
    </row>
    <row r="53" spans="2:12" s="1" customFormat="1" ht="29.25" customHeight="1">
      <c r="B53" s="36"/>
      <c r="C53" s="157" t="s">
        <v>80</v>
      </c>
      <c r="D53" s="158"/>
      <c r="E53" s="158"/>
      <c r="F53" s="158"/>
      <c r="G53" s="158"/>
      <c r="H53" s="158"/>
      <c r="I53" s="159"/>
      <c r="J53" s="160" t="s">
        <v>81</v>
      </c>
      <c r="K53" s="158"/>
      <c r="L53" s="41"/>
    </row>
    <row r="54" spans="2:12" s="1" customFormat="1" ht="10.3" customHeight="1">
      <c r="B54" s="36"/>
      <c r="C54" s="37"/>
      <c r="D54" s="37"/>
      <c r="E54" s="37"/>
      <c r="F54" s="37"/>
      <c r="G54" s="37"/>
      <c r="H54" s="37"/>
      <c r="I54" s="127"/>
      <c r="J54" s="37"/>
      <c r="K54" s="37"/>
      <c r="L54" s="41"/>
    </row>
    <row r="55" spans="2:47" s="1" customFormat="1" ht="22.8" customHeight="1">
      <c r="B55" s="36"/>
      <c r="C55" s="161" t="s">
        <v>68</v>
      </c>
      <c r="D55" s="37"/>
      <c r="E55" s="37"/>
      <c r="F55" s="37"/>
      <c r="G55" s="37"/>
      <c r="H55" s="37"/>
      <c r="I55" s="127"/>
      <c r="J55" s="99">
        <f>J86</f>
        <v>0</v>
      </c>
      <c r="K55" s="37"/>
      <c r="L55" s="41"/>
      <c r="AU55" s="15" t="s">
        <v>82</v>
      </c>
    </row>
    <row r="56" spans="2:12" s="8" customFormat="1" ht="24.95" customHeight="1">
      <c r="B56" s="162"/>
      <c r="C56" s="163"/>
      <c r="D56" s="164" t="s">
        <v>83</v>
      </c>
      <c r="E56" s="165"/>
      <c r="F56" s="165"/>
      <c r="G56" s="165"/>
      <c r="H56" s="165"/>
      <c r="I56" s="166"/>
      <c r="J56" s="167">
        <f>J87</f>
        <v>0</v>
      </c>
      <c r="K56" s="163"/>
      <c r="L56" s="168"/>
    </row>
    <row r="57" spans="2:12" s="9" customFormat="1" ht="19.9" customHeight="1">
      <c r="B57" s="169"/>
      <c r="C57" s="170"/>
      <c r="D57" s="171" t="s">
        <v>84</v>
      </c>
      <c r="E57" s="172"/>
      <c r="F57" s="172"/>
      <c r="G57" s="172"/>
      <c r="H57" s="172"/>
      <c r="I57" s="173"/>
      <c r="J57" s="174">
        <f>J88</f>
        <v>0</v>
      </c>
      <c r="K57" s="170"/>
      <c r="L57" s="175"/>
    </row>
    <row r="58" spans="2:12" s="9" customFormat="1" ht="19.9" customHeight="1">
      <c r="B58" s="169"/>
      <c r="C58" s="170"/>
      <c r="D58" s="171" t="s">
        <v>85</v>
      </c>
      <c r="E58" s="172"/>
      <c r="F58" s="172"/>
      <c r="G58" s="172"/>
      <c r="H58" s="172"/>
      <c r="I58" s="173"/>
      <c r="J58" s="174">
        <f>J128</f>
        <v>0</v>
      </c>
      <c r="K58" s="170"/>
      <c r="L58" s="175"/>
    </row>
    <row r="59" spans="2:12" s="9" customFormat="1" ht="19.9" customHeight="1">
      <c r="B59" s="169"/>
      <c r="C59" s="170"/>
      <c r="D59" s="171" t="s">
        <v>86</v>
      </c>
      <c r="E59" s="172"/>
      <c r="F59" s="172"/>
      <c r="G59" s="172"/>
      <c r="H59" s="172"/>
      <c r="I59" s="173"/>
      <c r="J59" s="174">
        <f>J131</f>
        <v>0</v>
      </c>
      <c r="K59" s="170"/>
      <c r="L59" s="175"/>
    </row>
    <row r="60" spans="2:12" s="9" customFormat="1" ht="19.9" customHeight="1">
      <c r="B60" s="169"/>
      <c r="C60" s="170"/>
      <c r="D60" s="171" t="s">
        <v>87</v>
      </c>
      <c r="E60" s="172"/>
      <c r="F60" s="172"/>
      <c r="G60" s="172"/>
      <c r="H60" s="172"/>
      <c r="I60" s="173"/>
      <c r="J60" s="174">
        <f>J134</f>
        <v>0</v>
      </c>
      <c r="K60" s="170"/>
      <c r="L60" s="175"/>
    </row>
    <row r="61" spans="2:12" s="9" customFormat="1" ht="19.9" customHeight="1">
      <c r="B61" s="169"/>
      <c r="C61" s="170"/>
      <c r="D61" s="171" t="s">
        <v>88</v>
      </c>
      <c r="E61" s="172"/>
      <c r="F61" s="172"/>
      <c r="G61" s="172"/>
      <c r="H61" s="172"/>
      <c r="I61" s="173"/>
      <c r="J61" s="174">
        <f>J152</f>
        <v>0</v>
      </c>
      <c r="K61" s="170"/>
      <c r="L61" s="175"/>
    </row>
    <row r="62" spans="2:12" s="9" customFormat="1" ht="19.9" customHeight="1">
      <c r="B62" s="169"/>
      <c r="C62" s="170"/>
      <c r="D62" s="171" t="s">
        <v>89</v>
      </c>
      <c r="E62" s="172"/>
      <c r="F62" s="172"/>
      <c r="G62" s="172"/>
      <c r="H62" s="172"/>
      <c r="I62" s="173"/>
      <c r="J62" s="174">
        <f>J168</f>
        <v>0</v>
      </c>
      <c r="K62" s="170"/>
      <c r="L62" s="175"/>
    </row>
    <row r="63" spans="2:12" s="9" customFormat="1" ht="19.9" customHeight="1">
      <c r="B63" s="169"/>
      <c r="C63" s="170"/>
      <c r="D63" s="171" t="s">
        <v>90</v>
      </c>
      <c r="E63" s="172"/>
      <c r="F63" s="172"/>
      <c r="G63" s="172"/>
      <c r="H63" s="172"/>
      <c r="I63" s="173"/>
      <c r="J63" s="174">
        <f>J183</f>
        <v>0</v>
      </c>
      <c r="K63" s="170"/>
      <c r="L63" s="175"/>
    </row>
    <row r="64" spans="2:12" s="8" customFormat="1" ht="24.95" customHeight="1">
      <c r="B64" s="162"/>
      <c r="C64" s="163"/>
      <c r="D64" s="164" t="s">
        <v>91</v>
      </c>
      <c r="E64" s="165"/>
      <c r="F64" s="165"/>
      <c r="G64" s="165"/>
      <c r="H64" s="165"/>
      <c r="I64" s="166"/>
      <c r="J64" s="167">
        <f>J186</f>
        <v>0</v>
      </c>
      <c r="K64" s="163"/>
      <c r="L64" s="168"/>
    </row>
    <row r="65" spans="2:12" s="9" customFormat="1" ht="19.9" customHeight="1">
      <c r="B65" s="169"/>
      <c r="C65" s="170"/>
      <c r="D65" s="171" t="s">
        <v>92</v>
      </c>
      <c r="E65" s="172"/>
      <c r="F65" s="172"/>
      <c r="G65" s="172"/>
      <c r="H65" s="172"/>
      <c r="I65" s="173"/>
      <c r="J65" s="174">
        <f>J187</f>
        <v>0</v>
      </c>
      <c r="K65" s="170"/>
      <c r="L65" s="175"/>
    </row>
    <row r="66" spans="2:12" s="9" customFormat="1" ht="19.9" customHeight="1">
      <c r="B66" s="169"/>
      <c r="C66" s="170"/>
      <c r="D66" s="171" t="s">
        <v>93</v>
      </c>
      <c r="E66" s="172"/>
      <c r="F66" s="172"/>
      <c r="G66" s="172"/>
      <c r="H66" s="172"/>
      <c r="I66" s="173"/>
      <c r="J66" s="174">
        <f>J189</f>
        <v>0</v>
      </c>
      <c r="K66" s="170"/>
      <c r="L66" s="175"/>
    </row>
    <row r="67" spans="2:12" s="9" customFormat="1" ht="19.9" customHeight="1">
      <c r="B67" s="169"/>
      <c r="C67" s="170"/>
      <c r="D67" s="171" t="s">
        <v>94</v>
      </c>
      <c r="E67" s="172"/>
      <c r="F67" s="172"/>
      <c r="G67" s="172"/>
      <c r="H67" s="172"/>
      <c r="I67" s="173"/>
      <c r="J67" s="174">
        <f>J194</f>
        <v>0</v>
      </c>
      <c r="K67" s="170"/>
      <c r="L67" s="175"/>
    </row>
    <row r="68" spans="2:12" s="9" customFormat="1" ht="19.9" customHeight="1">
      <c r="B68" s="169"/>
      <c r="C68" s="170"/>
      <c r="D68" s="171" t="s">
        <v>95</v>
      </c>
      <c r="E68" s="172"/>
      <c r="F68" s="172"/>
      <c r="G68" s="172"/>
      <c r="H68" s="172"/>
      <c r="I68" s="173"/>
      <c r="J68" s="174">
        <f>J197</f>
        <v>0</v>
      </c>
      <c r="K68" s="170"/>
      <c r="L68" s="175"/>
    </row>
    <row r="69" spans="2:12" s="1" customFormat="1" ht="21.8" customHeight="1">
      <c r="B69" s="36"/>
      <c r="C69" s="37"/>
      <c r="D69" s="37"/>
      <c r="E69" s="37"/>
      <c r="F69" s="37"/>
      <c r="G69" s="37"/>
      <c r="H69" s="37"/>
      <c r="I69" s="127"/>
      <c r="J69" s="37"/>
      <c r="K69" s="37"/>
      <c r="L69" s="41"/>
    </row>
    <row r="70" spans="2:12" s="1" customFormat="1" ht="6.95" customHeight="1">
      <c r="B70" s="56"/>
      <c r="C70" s="57"/>
      <c r="D70" s="57"/>
      <c r="E70" s="57"/>
      <c r="F70" s="57"/>
      <c r="G70" s="57"/>
      <c r="H70" s="57"/>
      <c r="I70" s="153"/>
      <c r="J70" s="57"/>
      <c r="K70" s="57"/>
      <c r="L70" s="41"/>
    </row>
    <row r="74" spans="2:12" s="1" customFormat="1" ht="6.95" customHeight="1">
      <c r="B74" s="58"/>
      <c r="C74" s="59"/>
      <c r="D74" s="59"/>
      <c r="E74" s="59"/>
      <c r="F74" s="59"/>
      <c r="G74" s="59"/>
      <c r="H74" s="59"/>
      <c r="I74" s="156"/>
      <c r="J74" s="59"/>
      <c r="K74" s="59"/>
      <c r="L74" s="41"/>
    </row>
    <row r="75" spans="2:12" s="1" customFormat="1" ht="24.95" customHeight="1">
      <c r="B75" s="36"/>
      <c r="C75" s="21" t="s">
        <v>96</v>
      </c>
      <c r="D75" s="37"/>
      <c r="E75" s="37"/>
      <c r="F75" s="37"/>
      <c r="G75" s="37"/>
      <c r="H75" s="37"/>
      <c r="I75" s="127"/>
      <c r="J75" s="37"/>
      <c r="K75" s="37"/>
      <c r="L75" s="41"/>
    </row>
    <row r="76" spans="2:12" s="1" customFormat="1" ht="6.95" customHeight="1">
      <c r="B76" s="36"/>
      <c r="C76" s="37"/>
      <c r="D76" s="37"/>
      <c r="E76" s="37"/>
      <c r="F76" s="37"/>
      <c r="G76" s="37"/>
      <c r="H76" s="37"/>
      <c r="I76" s="127"/>
      <c r="J76" s="37"/>
      <c r="K76" s="37"/>
      <c r="L76" s="41"/>
    </row>
    <row r="77" spans="2:12" s="1" customFormat="1" ht="12" customHeight="1">
      <c r="B77" s="36"/>
      <c r="C77" s="30" t="s">
        <v>16</v>
      </c>
      <c r="D77" s="37"/>
      <c r="E77" s="37"/>
      <c r="F77" s="37"/>
      <c r="G77" s="37"/>
      <c r="H77" s="37"/>
      <c r="I77" s="127"/>
      <c r="J77" s="37"/>
      <c r="K77" s="37"/>
      <c r="L77" s="41"/>
    </row>
    <row r="78" spans="2:12" s="1" customFormat="1" ht="16.5" customHeight="1">
      <c r="B78" s="36"/>
      <c r="C78" s="37"/>
      <c r="D78" s="37"/>
      <c r="E78" s="66" t="str">
        <f>E7</f>
        <v>Navýšení počtu parkovacích stání na sídlišti SEVERKA - 1.ETAPA - Cihlářská</v>
      </c>
      <c r="F78" s="37"/>
      <c r="G78" s="37"/>
      <c r="H78" s="37"/>
      <c r="I78" s="127"/>
      <c r="J78" s="37"/>
      <c r="K78" s="37"/>
      <c r="L78" s="41"/>
    </row>
    <row r="79" spans="2:12" s="1" customFormat="1" ht="6.95" customHeight="1">
      <c r="B79" s="36"/>
      <c r="C79" s="37"/>
      <c r="D79" s="37"/>
      <c r="E79" s="37"/>
      <c r="F79" s="37"/>
      <c r="G79" s="37"/>
      <c r="H79" s="37"/>
      <c r="I79" s="127"/>
      <c r="J79" s="37"/>
      <c r="K79" s="37"/>
      <c r="L79" s="41"/>
    </row>
    <row r="80" spans="2:12" s="1" customFormat="1" ht="12" customHeight="1">
      <c r="B80" s="36"/>
      <c r="C80" s="30" t="s">
        <v>21</v>
      </c>
      <c r="D80" s="37"/>
      <c r="E80" s="37"/>
      <c r="F80" s="25" t="str">
        <f>F10</f>
        <v>Chomutov</v>
      </c>
      <c r="G80" s="37"/>
      <c r="H80" s="37"/>
      <c r="I80" s="130" t="s">
        <v>23</v>
      </c>
      <c r="J80" s="69" t="str">
        <f>IF(J10="","",J10)</f>
        <v>30. 4. 2020</v>
      </c>
      <c r="K80" s="37"/>
      <c r="L80" s="41"/>
    </row>
    <row r="81" spans="2:12" s="1" customFormat="1" ht="6.95" customHeight="1">
      <c r="B81" s="36"/>
      <c r="C81" s="37"/>
      <c r="D81" s="37"/>
      <c r="E81" s="37"/>
      <c r="F81" s="37"/>
      <c r="G81" s="37"/>
      <c r="H81" s="37"/>
      <c r="I81" s="127"/>
      <c r="J81" s="37"/>
      <c r="K81" s="37"/>
      <c r="L81" s="41"/>
    </row>
    <row r="82" spans="2:12" s="1" customFormat="1" ht="15.15" customHeight="1">
      <c r="B82" s="36"/>
      <c r="C82" s="30" t="s">
        <v>25</v>
      </c>
      <c r="D82" s="37"/>
      <c r="E82" s="37"/>
      <c r="F82" s="25" t="str">
        <f>E13</f>
        <v xml:space="preserve"> </v>
      </c>
      <c r="G82" s="37"/>
      <c r="H82" s="37"/>
      <c r="I82" s="130" t="s">
        <v>31</v>
      </c>
      <c r="J82" s="34" t="str">
        <f>E19</f>
        <v xml:space="preserve"> </v>
      </c>
      <c r="K82" s="37"/>
      <c r="L82" s="41"/>
    </row>
    <row r="83" spans="2:12" s="1" customFormat="1" ht="15.15" customHeight="1">
      <c r="B83" s="36"/>
      <c r="C83" s="30" t="s">
        <v>29</v>
      </c>
      <c r="D83" s="37"/>
      <c r="E83" s="37"/>
      <c r="F83" s="25" t="str">
        <f>IF(E16="","",E16)</f>
        <v>Vyplň údaj</v>
      </c>
      <c r="G83" s="37"/>
      <c r="H83" s="37"/>
      <c r="I83" s="130" t="s">
        <v>33</v>
      </c>
      <c r="J83" s="34" t="str">
        <f>E22</f>
        <v xml:space="preserve"> </v>
      </c>
      <c r="K83" s="37"/>
      <c r="L83" s="41"/>
    </row>
    <row r="84" spans="2:12" s="1" customFormat="1" ht="10.3" customHeight="1">
      <c r="B84" s="36"/>
      <c r="C84" s="37"/>
      <c r="D84" s="37"/>
      <c r="E84" s="37"/>
      <c r="F84" s="37"/>
      <c r="G84" s="37"/>
      <c r="H84" s="37"/>
      <c r="I84" s="127"/>
      <c r="J84" s="37"/>
      <c r="K84" s="37"/>
      <c r="L84" s="41"/>
    </row>
    <row r="85" spans="2:20" s="10" customFormat="1" ht="29.25" customHeight="1">
      <c r="B85" s="176"/>
      <c r="C85" s="177" t="s">
        <v>97</v>
      </c>
      <c r="D85" s="178" t="s">
        <v>55</v>
      </c>
      <c r="E85" s="178" t="s">
        <v>51</v>
      </c>
      <c r="F85" s="178" t="s">
        <v>52</v>
      </c>
      <c r="G85" s="178" t="s">
        <v>98</v>
      </c>
      <c r="H85" s="178" t="s">
        <v>99</v>
      </c>
      <c r="I85" s="179" t="s">
        <v>100</v>
      </c>
      <c r="J85" s="178" t="s">
        <v>81</v>
      </c>
      <c r="K85" s="180" t="s">
        <v>101</v>
      </c>
      <c r="L85" s="181"/>
      <c r="M85" s="89" t="s">
        <v>19</v>
      </c>
      <c r="N85" s="90" t="s">
        <v>40</v>
      </c>
      <c r="O85" s="90" t="s">
        <v>102</v>
      </c>
      <c r="P85" s="90" t="s">
        <v>103</v>
      </c>
      <c r="Q85" s="90" t="s">
        <v>104</v>
      </c>
      <c r="R85" s="90" t="s">
        <v>105</v>
      </c>
      <c r="S85" s="90" t="s">
        <v>106</v>
      </c>
      <c r="T85" s="91" t="s">
        <v>107</v>
      </c>
    </row>
    <row r="86" spans="2:63" s="1" customFormat="1" ht="22.8" customHeight="1">
      <c r="B86" s="36"/>
      <c r="C86" s="96" t="s">
        <v>108</v>
      </c>
      <c r="D86" s="37"/>
      <c r="E86" s="37"/>
      <c r="F86" s="37"/>
      <c r="G86" s="37"/>
      <c r="H86" s="37"/>
      <c r="I86" s="127"/>
      <c r="J86" s="182">
        <f>BK86</f>
        <v>0</v>
      </c>
      <c r="K86" s="37"/>
      <c r="L86" s="41"/>
      <c r="M86" s="92"/>
      <c r="N86" s="93"/>
      <c r="O86" s="93"/>
      <c r="P86" s="183">
        <f>P87+P186</f>
        <v>0</v>
      </c>
      <c r="Q86" s="93"/>
      <c r="R86" s="183">
        <f>R87+R186</f>
        <v>243.58310101999996</v>
      </c>
      <c r="S86" s="93"/>
      <c r="T86" s="184">
        <f>T87+T186</f>
        <v>27.653599999999997</v>
      </c>
      <c r="AT86" s="15" t="s">
        <v>69</v>
      </c>
      <c r="AU86" s="15" t="s">
        <v>82</v>
      </c>
      <c r="BK86" s="185">
        <f>BK87+BK186</f>
        <v>0</v>
      </c>
    </row>
    <row r="87" spans="2:63" s="11" customFormat="1" ht="25.9" customHeight="1">
      <c r="B87" s="186"/>
      <c r="C87" s="187"/>
      <c r="D87" s="188" t="s">
        <v>69</v>
      </c>
      <c r="E87" s="189" t="s">
        <v>109</v>
      </c>
      <c r="F87" s="189" t="s">
        <v>110</v>
      </c>
      <c r="G87" s="187"/>
      <c r="H87" s="187"/>
      <c r="I87" s="190"/>
      <c r="J87" s="191">
        <f>BK87</f>
        <v>0</v>
      </c>
      <c r="K87" s="187"/>
      <c r="L87" s="192"/>
      <c r="M87" s="193"/>
      <c r="N87" s="194"/>
      <c r="O87" s="194"/>
      <c r="P87" s="195">
        <f>P88+P128+P131+P134+P152+P168+P183</f>
        <v>0</v>
      </c>
      <c r="Q87" s="194"/>
      <c r="R87" s="195">
        <f>R88+R128+R131+R134+R152+R168+R183</f>
        <v>243.58310101999996</v>
      </c>
      <c r="S87" s="194"/>
      <c r="T87" s="196">
        <f>T88+T128+T131+T134+T152+T168+T183</f>
        <v>27.653599999999997</v>
      </c>
      <c r="AR87" s="197" t="s">
        <v>75</v>
      </c>
      <c r="AT87" s="198" t="s">
        <v>69</v>
      </c>
      <c r="AU87" s="198" t="s">
        <v>70</v>
      </c>
      <c r="AY87" s="197" t="s">
        <v>111</v>
      </c>
      <c r="BK87" s="199">
        <f>BK88+BK128+BK131+BK134+BK152+BK168+BK183</f>
        <v>0</v>
      </c>
    </row>
    <row r="88" spans="2:63" s="11" customFormat="1" ht="22.8" customHeight="1">
      <c r="B88" s="186"/>
      <c r="C88" s="187"/>
      <c r="D88" s="188" t="s">
        <v>69</v>
      </c>
      <c r="E88" s="200" t="s">
        <v>75</v>
      </c>
      <c r="F88" s="200" t="s">
        <v>112</v>
      </c>
      <c r="G88" s="187"/>
      <c r="H88" s="187"/>
      <c r="I88" s="190"/>
      <c r="J88" s="201">
        <f>BK88</f>
        <v>0</v>
      </c>
      <c r="K88" s="187"/>
      <c r="L88" s="192"/>
      <c r="M88" s="193"/>
      <c r="N88" s="194"/>
      <c r="O88" s="194"/>
      <c r="P88" s="195">
        <f>SUM(P89:P127)</f>
        <v>0</v>
      </c>
      <c r="Q88" s="194"/>
      <c r="R88" s="195">
        <f>SUM(R89:R127)</f>
        <v>102.64529999999999</v>
      </c>
      <c r="S88" s="194"/>
      <c r="T88" s="196">
        <f>SUM(T89:T127)</f>
        <v>19.793599999999998</v>
      </c>
      <c r="AR88" s="197" t="s">
        <v>75</v>
      </c>
      <c r="AT88" s="198" t="s">
        <v>69</v>
      </c>
      <c r="AU88" s="198" t="s">
        <v>75</v>
      </c>
      <c r="AY88" s="197" t="s">
        <v>111</v>
      </c>
      <c r="BK88" s="199">
        <f>SUM(BK89:BK127)</f>
        <v>0</v>
      </c>
    </row>
    <row r="89" spans="2:65" s="1" customFormat="1" ht="16.5" customHeight="1">
      <c r="B89" s="36"/>
      <c r="C89" s="202" t="s">
        <v>113</v>
      </c>
      <c r="D89" s="202" t="s">
        <v>114</v>
      </c>
      <c r="E89" s="203" t="s">
        <v>115</v>
      </c>
      <c r="F89" s="204" t="s">
        <v>116</v>
      </c>
      <c r="G89" s="205" t="s">
        <v>117</v>
      </c>
      <c r="H89" s="206">
        <v>1</v>
      </c>
      <c r="I89" s="207"/>
      <c r="J89" s="208">
        <f>ROUND(I89*H89,2)</f>
        <v>0</v>
      </c>
      <c r="K89" s="204" t="s">
        <v>118</v>
      </c>
      <c r="L89" s="41"/>
      <c r="M89" s="209" t="s">
        <v>19</v>
      </c>
      <c r="N89" s="210" t="s">
        <v>41</v>
      </c>
      <c r="O89" s="81"/>
      <c r="P89" s="211">
        <f>O89*H89</f>
        <v>0</v>
      </c>
      <c r="Q89" s="211">
        <v>0</v>
      </c>
      <c r="R89" s="211">
        <f>Q89*H89</f>
        <v>0</v>
      </c>
      <c r="S89" s="211">
        <v>0</v>
      </c>
      <c r="T89" s="212">
        <f>S89*H89</f>
        <v>0</v>
      </c>
      <c r="AR89" s="213" t="s">
        <v>119</v>
      </c>
      <c r="AT89" s="213" t="s">
        <v>114</v>
      </c>
      <c r="AU89" s="213" t="s">
        <v>77</v>
      </c>
      <c r="AY89" s="15" t="s">
        <v>111</v>
      </c>
      <c r="BE89" s="214">
        <f>IF(N89="základní",J89,0)</f>
        <v>0</v>
      </c>
      <c r="BF89" s="214">
        <f>IF(N89="snížená",J89,0)</f>
        <v>0</v>
      </c>
      <c r="BG89" s="214">
        <f>IF(N89="zákl. přenesená",J89,0)</f>
        <v>0</v>
      </c>
      <c r="BH89" s="214">
        <f>IF(N89="sníž. přenesená",J89,0)</f>
        <v>0</v>
      </c>
      <c r="BI89" s="214">
        <f>IF(N89="nulová",J89,0)</f>
        <v>0</v>
      </c>
      <c r="BJ89" s="15" t="s">
        <v>75</v>
      </c>
      <c r="BK89" s="214">
        <f>ROUND(I89*H89,2)</f>
        <v>0</v>
      </c>
      <c r="BL89" s="15" t="s">
        <v>119</v>
      </c>
      <c r="BM89" s="213" t="s">
        <v>120</v>
      </c>
    </row>
    <row r="90" spans="2:47" s="1" customFormat="1" ht="12">
      <c r="B90" s="36"/>
      <c r="C90" s="37"/>
      <c r="D90" s="215" t="s">
        <v>121</v>
      </c>
      <c r="E90" s="37"/>
      <c r="F90" s="216" t="s">
        <v>122</v>
      </c>
      <c r="G90" s="37"/>
      <c r="H90" s="37"/>
      <c r="I90" s="127"/>
      <c r="J90" s="37"/>
      <c r="K90" s="37"/>
      <c r="L90" s="41"/>
      <c r="M90" s="217"/>
      <c r="N90" s="81"/>
      <c r="O90" s="81"/>
      <c r="P90" s="81"/>
      <c r="Q90" s="81"/>
      <c r="R90" s="81"/>
      <c r="S90" s="81"/>
      <c r="T90" s="82"/>
      <c r="AT90" s="15" t="s">
        <v>121</v>
      </c>
      <c r="AU90" s="15" t="s">
        <v>77</v>
      </c>
    </row>
    <row r="91" spans="2:65" s="1" customFormat="1" ht="24" customHeight="1">
      <c r="B91" s="36"/>
      <c r="C91" s="202" t="s">
        <v>123</v>
      </c>
      <c r="D91" s="202" t="s">
        <v>114</v>
      </c>
      <c r="E91" s="203" t="s">
        <v>124</v>
      </c>
      <c r="F91" s="204" t="s">
        <v>125</v>
      </c>
      <c r="G91" s="205" t="s">
        <v>126</v>
      </c>
      <c r="H91" s="206">
        <v>2.5</v>
      </c>
      <c r="I91" s="207"/>
      <c r="J91" s="208">
        <f>ROUND(I91*H91,2)</f>
        <v>0</v>
      </c>
      <c r="K91" s="204" t="s">
        <v>118</v>
      </c>
      <c r="L91" s="41"/>
      <c r="M91" s="209" t="s">
        <v>19</v>
      </c>
      <c r="N91" s="210" t="s">
        <v>41</v>
      </c>
      <c r="O91" s="81"/>
      <c r="P91" s="211">
        <f>O91*H91</f>
        <v>0</v>
      </c>
      <c r="Q91" s="211">
        <v>0</v>
      </c>
      <c r="R91" s="211">
        <f>Q91*H91</f>
        <v>0</v>
      </c>
      <c r="S91" s="211">
        <v>0.29</v>
      </c>
      <c r="T91" s="212">
        <f>S91*H91</f>
        <v>0.725</v>
      </c>
      <c r="AR91" s="213" t="s">
        <v>119</v>
      </c>
      <c r="AT91" s="213" t="s">
        <v>114</v>
      </c>
      <c r="AU91" s="213" t="s">
        <v>77</v>
      </c>
      <c r="AY91" s="15" t="s">
        <v>111</v>
      </c>
      <c r="BE91" s="214">
        <f>IF(N91="základní",J91,0)</f>
        <v>0</v>
      </c>
      <c r="BF91" s="214">
        <f>IF(N91="snížená",J91,0)</f>
        <v>0</v>
      </c>
      <c r="BG91" s="214">
        <f>IF(N91="zákl. přenesená",J91,0)</f>
        <v>0</v>
      </c>
      <c r="BH91" s="214">
        <f>IF(N91="sníž. přenesená",J91,0)</f>
        <v>0</v>
      </c>
      <c r="BI91" s="214">
        <f>IF(N91="nulová",J91,0)</f>
        <v>0</v>
      </c>
      <c r="BJ91" s="15" t="s">
        <v>75</v>
      </c>
      <c r="BK91" s="214">
        <f>ROUND(I91*H91,2)</f>
        <v>0</v>
      </c>
      <c r="BL91" s="15" t="s">
        <v>119</v>
      </c>
      <c r="BM91" s="213" t="s">
        <v>127</v>
      </c>
    </row>
    <row r="92" spans="2:47" s="1" customFormat="1" ht="12">
      <c r="B92" s="36"/>
      <c r="C92" s="37"/>
      <c r="D92" s="215" t="s">
        <v>121</v>
      </c>
      <c r="E92" s="37"/>
      <c r="F92" s="216" t="s">
        <v>128</v>
      </c>
      <c r="G92" s="37"/>
      <c r="H92" s="37"/>
      <c r="I92" s="127"/>
      <c r="J92" s="37"/>
      <c r="K92" s="37"/>
      <c r="L92" s="41"/>
      <c r="M92" s="217"/>
      <c r="N92" s="81"/>
      <c r="O92" s="81"/>
      <c r="P92" s="81"/>
      <c r="Q92" s="81"/>
      <c r="R92" s="81"/>
      <c r="S92" s="81"/>
      <c r="T92" s="82"/>
      <c r="AT92" s="15" t="s">
        <v>121</v>
      </c>
      <c r="AU92" s="15" t="s">
        <v>77</v>
      </c>
    </row>
    <row r="93" spans="2:65" s="1" customFormat="1" ht="24" customHeight="1">
      <c r="B93" s="36"/>
      <c r="C93" s="202" t="s">
        <v>119</v>
      </c>
      <c r="D93" s="202" t="s">
        <v>114</v>
      </c>
      <c r="E93" s="203" t="s">
        <v>129</v>
      </c>
      <c r="F93" s="204" t="s">
        <v>130</v>
      </c>
      <c r="G93" s="205" t="s">
        <v>126</v>
      </c>
      <c r="H93" s="206">
        <v>32.63</v>
      </c>
      <c r="I93" s="207"/>
      <c r="J93" s="208">
        <f>ROUND(I93*H93,2)</f>
        <v>0</v>
      </c>
      <c r="K93" s="204" t="s">
        <v>118</v>
      </c>
      <c r="L93" s="41"/>
      <c r="M93" s="209" t="s">
        <v>19</v>
      </c>
      <c r="N93" s="210" t="s">
        <v>41</v>
      </c>
      <c r="O93" s="81"/>
      <c r="P93" s="211">
        <f>O93*H93</f>
        <v>0</v>
      </c>
      <c r="Q93" s="211">
        <v>0</v>
      </c>
      <c r="R93" s="211">
        <f>Q93*H93</f>
        <v>0</v>
      </c>
      <c r="S93" s="211">
        <v>0.22</v>
      </c>
      <c r="T93" s="212">
        <f>S93*H93</f>
        <v>7.1786</v>
      </c>
      <c r="AR93" s="213" t="s">
        <v>119</v>
      </c>
      <c r="AT93" s="213" t="s">
        <v>114</v>
      </c>
      <c r="AU93" s="213" t="s">
        <v>77</v>
      </c>
      <c r="AY93" s="15" t="s">
        <v>111</v>
      </c>
      <c r="BE93" s="214">
        <f>IF(N93="základní",J93,0)</f>
        <v>0</v>
      </c>
      <c r="BF93" s="214">
        <f>IF(N93="snížená",J93,0)</f>
        <v>0</v>
      </c>
      <c r="BG93" s="214">
        <f>IF(N93="zákl. přenesená",J93,0)</f>
        <v>0</v>
      </c>
      <c r="BH93" s="214">
        <f>IF(N93="sníž. přenesená",J93,0)</f>
        <v>0</v>
      </c>
      <c r="BI93" s="214">
        <f>IF(N93="nulová",J93,0)</f>
        <v>0</v>
      </c>
      <c r="BJ93" s="15" t="s">
        <v>75</v>
      </c>
      <c r="BK93" s="214">
        <f>ROUND(I93*H93,2)</f>
        <v>0</v>
      </c>
      <c r="BL93" s="15" t="s">
        <v>119</v>
      </c>
      <c r="BM93" s="213" t="s">
        <v>131</v>
      </c>
    </row>
    <row r="94" spans="2:47" s="1" customFormat="1" ht="12">
      <c r="B94" s="36"/>
      <c r="C94" s="37"/>
      <c r="D94" s="215" t="s">
        <v>121</v>
      </c>
      <c r="E94" s="37"/>
      <c r="F94" s="216" t="s">
        <v>128</v>
      </c>
      <c r="G94" s="37"/>
      <c r="H94" s="37"/>
      <c r="I94" s="127"/>
      <c r="J94" s="37"/>
      <c r="K94" s="37"/>
      <c r="L94" s="41"/>
      <c r="M94" s="217"/>
      <c r="N94" s="81"/>
      <c r="O94" s="81"/>
      <c r="P94" s="81"/>
      <c r="Q94" s="81"/>
      <c r="R94" s="81"/>
      <c r="S94" s="81"/>
      <c r="T94" s="82"/>
      <c r="AT94" s="15" t="s">
        <v>121</v>
      </c>
      <c r="AU94" s="15" t="s">
        <v>77</v>
      </c>
    </row>
    <row r="95" spans="2:65" s="1" customFormat="1" ht="24" customHeight="1">
      <c r="B95" s="36"/>
      <c r="C95" s="202" t="s">
        <v>132</v>
      </c>
      <c r="D95" s="202" t="s">
        <v>114</v>
      </c>
      <c r="E95" s="203" t="s">
        <v>133</v>
      </c>
      <c r="F95" s="204" t="s">
        <v>134</v>
      </c>
      <c r="G95" s="205" t="s">
        <v>135</v>
      </c>
      <c r="H95" s="206">
        <v>58</v>
      </c>
      <c r="I95" s="207"/>
      <c r="J95" s="208">
        <f>ROUND(I95*H95,2)</f>
        <v>0</v>
      </c>
      <c r="K95" s="204" t="s">
        <v>118</v>
      </c>
      <c r="L95" s="41"/>
      <c r="M95" s="209" t="s">
        <v>19</v>
      </c>
      <c r="N95" s="210" t="s">
        <v>41</v>
      </c>
      <c r="O95" s="81"/>
      <c r="P95" s="211">
        <f>O95*H95</f>
        <v>0</v>
      </c>
      <c r="Q95" s="211">
        <v>0</v>
      </c>
      <c r="R95" s="211">
        <f>Q95*H95</f>
        <v>0</v>
      </c>
      <c r="S95" s="211">
        <v>0.205</v>
      </c>
      <c r="T95" s="212">
        <f>S95*H95</f>
        <v>11.889999999999999</v>
      </c>
      <c r="AR95" s="213" t="s">
        <v>119</v>
      </c>
      <c r="AT95" s="213" t="s">
        <v>114</v>
      </c>
      <c r="AU95" s="213" t="s">
        <v>77</v>
      </c>
      <c r="AY95" s="15" t="s">
        <v>111</v>
      </c>
      <c r="BE95" s="214">
        <f>IF(N95="základní",J95,0)</f>
        <v>0</v>
      </c>
      <c r="BF95" s="214">
        <f>IF(N95="snížená",J95,0)</f>
        <v>0</v>
      </c>
      <c r="BG95" s="214">
        <f>IF(N95="zákl. přenesená",J95,0)</f>
        <v>0</v>
      </c>
      <c r="BH95" s="214">
        <f>IF(N95="sníž. přenesená",J95,0)</f>
        <v>0</v>
      </c>
      <c r="BI95" s="214">
        <f>IF(N95="nulová",J95,0)</f>
        <v>0</v>
      </c>
      <c r="BJ95" s="15" t="s">
        <v>75</v>
      </c>
      <c r="BK95" s="214">
        <f>ROUND(I95*H95,2)</f>
        <v>0</v>
      </c>
      <c r="BL95" s="15" t="s">
        <v>119</v>
      </c>
      <c r="BM95" s="213" t="s">
        <v>136</v>
      </c>
    </row>
    <row r="96" spans="2:47" s="1" customFormat="1" ht="12">
      <c r="B96" s="36"/>
      <c r="C96" s="37"/>
      <c r="D96" s="215" t="s">
        <v>121</v>
      </c>
      <c r="E96" s="37"/>
      <c r="F96" s="216" t="s">
        <v>137</v>
      </c>
      <c r="G96" s="37"/>
      <c r="H96" s="37"/>
      <c r="I96" s="127"/>
      <c r="J96" s="37"/>
      <c r="K96" s="37"/>
      <c r="L96" s="41"/>
      <c r="M96" s="217"/>
      <c r="N96" s="81"/>
      <c r="O96" s="81"/>
      <c r="P96" s="81"/>
      <c r="Q96" s="81"/>
      <c r="R96" s="81"/>
      <c r="S96" s="81"/>
      <c r="T96" s="82"/>
      <c r="AT96" s="15" t="s">
        <v>121</v>
      </c>
      <c r="AU96" s="15" t="s">
        <v>77</v>
      </c>
    </row>
    <row r="97" spans="2:65" s="1" customFormat="1" ht="24" customHeight="1">
      <c r="B97" s="36"/>
      <c r="C97" s="202" t="s">
        <v>77</v>
      </c>
      <c r="D97" s="202" t="s">
        <v>114</v>
      </c>
      <c r="E97" s="203" t="s">
        <v>138</v>
      </c>
      <c r="F97" s="204" t="s">
        <v>139</v>
      </c>
      <c r="G97" s="205" t="s">
        <v>140</v>
      </c>
      <c r="H97" s="206">
        <v>86</v>
      </c>
      <c r="I97" s="207"/>
      <c r="J97" s="208">
        <f>ROUND(I97*H97,2)</f>
        <v>0</v>
      </c>
      <c r="K97" s="204" t="s">
        <v>118</v>
      </c>
      <c r="L97" s="41"/>
      <c r="M97" s="209" t="s">
        <v>19</v>
      </c>
      <c r="N97" s="210" t="s">
        <v>41</v>
      </c>
      <c r="O97" s="81"/>
      <c r="P97" s="211">
        <f>O97*H97</f>
        <v>0</v>
      </c>
      <c r="Q97" s="211">
        <v>0</v>
      </c>
      <c r="R97" s="211">
        <f>Q97*H97</f>
        <v>0</v>
      </c>
      <c r="S97" s="211">
        <v>0</v>
      </c>
      <c r="T97" s="212">
        <f>S97*H97</f>
        <v>0</v>
      </c>
      <c r="AR97" s="213" t="s">
        <v>119</v>
      </c>
      <c r="AT97" s="213" t="s">
        <v>114</v>
      </c>
      <c r="AU97" s="213" t="s">
        <v>77</v>
      </c>
      <c r="AY97" s="15" t="s">
        <v>111</v>
      </c>
      <c r="BE97" s="214">
        <f>IF(N97="základní",J97,0)</f>
        <v>0</v>
      </c>
      <c r="BF97" s="214">
        <f>IF(N97="snížená",J97,0)</f>
        <v>0</v>
      </c>
      <c r="BG97" s="214">
        <f>IF(N97="zákl. přenesená",J97,0)</f>
        <v>0</v>
      </c>
      <c r="BH97" s="214">
        <f>IF(N97="sníž. přenesená",J97,0)</f>
        <v>0</v>
      </c>
      <c r="BI97" s="214">
        <f>IF(N97="nulová",J97,0)</f>
        <v>0</v>
      </c>
      <c r="BJ97" s="15" t="s">
        <v>75</v>
      </c>
      <c r="BK97" s="214">
        <f>ROUND(I97*H97,2)</f>
        <v>0</v>
      </c>
      <c r="BL97" s="15" t="s">
        <v>119</v>
      </c>
      <c r="BM97" s="213" t="s">
        <v>141</v>
      </c>
    </row>
    <row r="98" spans="2:47" s="1" customFormat="1" ht="12">
      <c r="B98" s="36"/>
      <c r="C98" s="37"/>
      <c r="D98" s="215" t="s">
        <v>121</v>
      </c>
      <c r="E98" s="37"/>
      <c r="F98" s="216" t="s">
        <v>142</v>
      </c>
      <c r="G98" s="37"/>
      <c r="H98" s="37"/>
      <c r="I98" s="127"/>
      <c r="J98" s="37"/>
      <c r="K98" s="37"/>
      <c r="L98" s="41"/>
      <c r="M98" s="217"/>
      <c r="N98" s="81"/>
      <c r="O98" s="81"/>
      <c r="P98" s="81"/>
      <c r="Q98" s="81"/>
      <c r="R98" s="81"/>
      <c r="S98" s="81"/>
      <c r="T98" s="82"/>
      <c r="AT98" s="15" t="s">
        <v>121</v>
      </c>
      <c r="AU98" s="15" t="s">
        <v>77</v>
      </c>
    </row>
    <row r="99" spans="2:65" s="1" customFormat="1" ht="24" customHeight="1">
      <c r="B99" s="36"/>
      <c r="C99" s="202" t="s">
        <v>143</v>
      </c>
      <c r="D99" s="202" t="s">
        <v>114</v>
      </c>
      <c r="E99" s="203" t="s">
        <v>144</v>
      </c>
      <c r="F99" s="204" t="s">
        <v>145</v>
      </c>
      <c r="G99" s="205" t="s">
        <v>140</v>
      </c>
      <c r="H99" s="206">
        <v>37.68</v>
      </c>
      <c r="I99" s="207"/>
      <c r="J99" s="208">
        <f>ROUND(I99*H99,2)</f>
        <v>0</v>
      </c>
      <c r="K99" s="204" t="s">
        <v>118</v>
      </c>
      <c r="L99" s="41"/>
      <c r="M99" s="209" t="s">
        <v>19</v>
      </c>
      <c r="N99" s="210" t="s">
        <v>41</v>
      </c>
      <c r="O99" s="81"/>
      <c r="P99" s="211">
        <f>O99*H99</f>
        <v>0</v>
      </c>
      <c r="Q99" s="211">
        <v>0</v>
      </c>
      <c r="R99" s="211">
        <f>Q99*H99</f>
        <v>0</v>
      </c>
      <c r="S99" s="211">
        <v>0</v>
      </c>
      <c r="T99" s="212">
        <f>S99*H99</f>
        <v>0</v>
      </c>
      <c r="AR99" s="213" t="s">
        <v>119</v>
      </c>
      <c r="AT99" s="213" t="s">
        <v>114</v>
      </c>
      <c r="AU99" s="213" t="s">
        <v>77</v>
      </c>
      <c r="AY99" s="15" t="s">
        <v>111</v>
      </c>
      <c r="BE99" s="214">
        <f>IF(N99="základní",J99,0)</f>
        <v>0</v>
      </c>
      <c r="BF99" s="214">
        <f>IF(N99="snížená",J99,0)</f>
        <v>0</v>
      </c>
      <c r="BG99" s="214">
        <f>IF(N99="zákl. přenesená",J99,0)</f>
        <v>0</v>
      </c>
      <c r="BH99" s="214">
        <f>IF(N99="sníž. přenesená",J99,0)</f>
        <v>0</v>
      </c>
      <c r="BI99" s="214">
        <f>IF(N99="nulová",J99,0)</f>
        <v>0</v>
      </c>
      <c r="BJ99" s="15" t="s">
        <v>75</v>
      </c>
      <c r="BK99" s="214">
        <f>ROUND(I99*H99,2)</f>
        <v>0</v>
      </c>
      <c r="BL99" s="15" t="s">
        <v>119</v>
      </c>
      <c r="BM99" s="213" t="s">
        <v>146</v>
      </c>
    </row>
    <row r="100" spans="2:47" s="1" customFormat="1" ht="12">
      <c r="B100" s="36"/>
      <c r="C100" s="37"/>
      <c r="D100" s="215" t="s">
        <v>121</v>
      </c>
      <c r="E100" s="37"/>
      <c r="F100" s="216" t="s">
        <v>147</v>
      </c>
      <c r="G100" s="37"/>
      <c r="H100" s="37"/>
      <c r="I100" s="127"/>
      <c r="J100" s="37"/>
      <c r="K100" s="37"/>
      <c r="L100" s="41"/>
      <c r="M100" s="217"/>
      <c r="N100" s="81"/>
      <c r="O100" s="81"/>
      <c r="P100" s="81"/>
      <c r="Q100" s="81"/>
      <c r="R100" s="81"/>
      <c r="S100" s="81"/>
      <c r="T100" s="82"/>
      <c r="AT100" s="15" t="s">
        <v>121</v>
      </c>
      <c r="AU100" s="15" t="s">
        <v>77</v>
      </c>
    </row>
    <row r="101" spans="2:65" s="1" customFormat="1" ht="24" customHeight="1">
      <c r="B101" s="36"/>
      <c r="C101" s="202" t="s">
        <v>148</v>
      </c>
      <c r="D101" s="202" t="s">
        <v>114</v>
      </c>
      <c r="E101" s="203" t="s">
        <v>149</v>
      </c>
      <c r="F101" s="204" t="s">
        <v>150</v>
      </c>
      <c r="G101" s="205" t="s">
        <v>140</v>
      </c>
      <c r="H101" s="206">
        <v>18.84</v>
      </c>
      <c r="I101" s="207"/>
      <c r="J101" s="208">
        <f>ROUND(I101*H101,2)</f>
        <v>0</v>
      </c>
      <c r="K101" s="204" t="s">
        <v>118</v>
      </c>
      <c r="L101" s="41"/>
      <c r="M101" s="209" t="s">
        <v>19</v>
      </c>
      <c r="N101" s="210" t="s">
        <v>41</v>
      </c>
      <c r="O101" s="81"/>
      <c r="P101" s="211">
        <f>O101*H101</f>
        <v>0</v>
      </c>
      <c r="Q101" s="211">
        <v>0</v>
      </c>
      <c r="R101" s="211">
        <f>Q101*H101</f>
        <v>0</v>
      </c>
      <c r="S101" s="211">
        <v>0</v>
      </c>
      <c r="T101" s="212">
        <f>S101*H101</f>
        <v>0</v>
      </c>
      <c r="AR101" s="213" t="s">
        <v>119</v>
      </c>
      <c r="AT101" s="213" t="s">
        <v>114</v>
      </c>
      <c r="AU101" s="213" t="s">
        <v>77</v>
      </c>
      <c r="AY101" s="15" t="s">
        <v>111</v>
      </c>
      <c r="BE101" s="214">
        <f>IF(N101="základní",J101,0)</f>
        <v>0</v>
      </c>
      <c r="BF101" s="214">
        <f>IF(N101="snížená",J101,0)</f>
        <v>0</v>
      </c>
      <c r="BG101" s="214">
        <f>IF(N101="zákl. přenesená",J101,0)</f>
        <v>0</v>
      </c>
      <c r="BH101" s="214">
        <f>IF(N101="sníž. přenesená",J101,0)</f>
        <v>0</v>
      </c>
      <c r="BI101" s="214">
        <f>IF(N101="nulová",J101,0)</f>
        <v>0</v>
      </c>
      <c r="BJ101" s="15" t="s">
        <v>75</v>
      </c>
      <c r="BK101" s="214">
        <f>ROUND(I101*H101,2)</f>
        <v>0</v>
      </c>
      <c r="BL101" s="15" t="s">
        <v>119</v>
      </c>
      <c r="BM101" s="213" t="s">
        <v>151</v>
      </c>
    </row>
    <row r="102" spans="2:47" s="1" customFormat="1" ht="12">
      <c r="B102" s="36"/>
      <c r="C102" s="37"/>
      <c r="D102" s="215" t="s">
        <v>121</v>
      </c>
      <c r="E102" s="37"/>
      <c r="F102" s="216" t="s">
        <v>147</v>
      </c>
      <c r="G102" s="37"/>
      <c r="H102" s="37"/>
      <c r="I102" s="127"/>
      <c r="J102" s="37"/>
      <c r="K102" s="37"/>
      <c r="L102" s="41"/>
      <c r="M102" s="217"/>
      <c r="N102" s="81"/>
      <c r="O102" s="81"/>
      <c r="P102" s="81"/>
      <c r="Q102" s="81"/>
      <c r="R102" s="81"/>
      <c r="S102" s="81"/>
      <c r="T102" s="82"/>
      <c r="AT102" s="15" t="s">
        <v>121</v>
      </c>
      <c r="AU102" s="15" t="s">
        <v>77</v>
      </c>
    </row>
    <row r="103" spans="2:65" s="1" customFormat="1" ht="24" customHeight="1">
      <c r="B103" s="36"/>
      <c r="C103" s="202" t="s">
        <v>152</v>
      </c>
      <c r="D103" s="202" t="s">
        <v>114</v>
      </c>
      <c r="E103" s="203" t="s">
        <v>153</v>
      </c>
      <c r="F103" s="204" t="s">
        <v>154</v>
      </c>
      <c r="G103" s="205" t="s">
        <v>140</v>
      </c>
      <c r="H103" s="206">
        <v>37.68</v>
      </c>
      <c r="I103" s="207"/>
      <c r="J103" s="208">
        <f>ROUND(I103*H103,2)</f>
        <v>0</v>
      </c>
      <c r="K103" s="204" t="s">
        <v>118</v>
      </c>
      <c r="L103" s="41"/>
      <c r="M103" s="209" t="s">
        <v>19</v>
      </c>
      <c r="N103" s="210" t="s">
        <v>41</v>
      </c>
      <c r="O103" s="81"/>
      <c r="P103" s="211">
        <f>O103*H103</f>
        <v>0</v>
      </c>
      <c r="Q103" s="211">
        <v>0</v>
      </c>
      <c r="R103" s="211">
        <f>Q103*H103</f>
        <v>0</v>
      </c>
      <c r="S103" s="211">
        <v>0</v>
      </c>
      <c r="T103" s="212">
        <f>S103*H103</f>
        <v>0</v>
      </c>
      <c r="AR103" s="213" t="s">
        <v>119</v>
      </c>
      <c r="AT103" s="213" t="s">
        <v>114</v>
      </c>
      <c r="AU103" s="213" t="s">
        <v>77</v>
      </c>
      <c r="AY103" s="15" t="s">
        <v>111</v>
      </c>
      <c r="BE103" s="214">
        <f>IF(N103="základní",J103,0)</f>
        <v>0</v>
      </c>
      <c r="BF103" s="214">
        <f>IF(N103="snížená",J103,0)</f>
        <v>0</v>
      </c>
      <c r="BG103" s="214">
        <f>IF(N103="zákl. přenesená",J103,0)</f>
        <v>0</v>
      </c>
      <c r="BH103" s="214">
        <f>IF(N103="sníž. přenesená",J103,0)</f>
        <v>0</v>
      </c>
      <c r="BI103" s="214">
        <f>IF(N103="nulová",J103,0)</f>
        <v>0</v>
      </c>
      <c r="BJ103" s="15" t="s">
        <v>75</v>
      </c>
      <c r="BK103" s="214">
        <f>ROUND(I103*H103,2)</f>
        <v>0</v>
      </c>
      <c r="BL103" s="15" t="s">
        <v>119</v>
      </c>
      <c r="BM103" s="213" t="s">
        <v>155</v>
      </c>
    </row>
    <row r="104" spans="2:47" s="1" customFormat="1" ht="12">
      <c r="B104" s="36"/>
      <c r="C104" s="37"/>
      <c r="D104" s="215" t="s">
        <v>121</v>
      </c>
      <c r="E104" s="37"/>
      <c r="F104" s="216" t="s">
        <v>156</v>
      </c>
      <c r="G104" s="37"/>
      <c r="H104" s="37"/>
      <c r="I104" s="127"/>
      <c r="J104" s="37"/>
      <c r="K104" s="37"/>
      <c r="L104" s="41"/>
      <c r="M104" s="217"/>
      <c r="N104" s="81"/>
      <c r="O104" s="81"/>
      <c r="P104" s="81"/>
      <c r="Q104" s="81"/>
      <c r="R104" s="81"/>
      <c r="S104" s="81"/>
      <c r="T104" s="82"/>
      <c r="AT104" s="15" t="s">
        <v>121</v>
      </c>
      <c r="AU104" s="15" t="s">
        <v>77</v>
      </c>
    </row>
    <row r="105" spans="2:65" s="1" customFormat="1" ht="24" customHeight="1">
      <c r="B105" s="36"/>
      <c r="C105" s="202" t="s">
        <v>157</v>
      </c>
      <c r="D105" s="202" t="s">
        <v>114</v>
      </c>
      <c r="E105" s="203" t="s">
        <v>158</v>
      </c>
      <c r="F105" s="204" t="s">
        <v>159</v>
      </c>
      <c r="G105" s="205" t="s">
        <v>117</v>
      </c>
      <c r="H105" s="206">
        <v>1</v>
      </c>
      <c r="I105" s="207"/>
      <c r="J105" s="208">
        <f>ROUND(I105*H105,2)</f>
        <v>0</v>
      </c>
      <c r="K105" s="204" t="s">
        <v>118</v>
      </c>
      <c r="L105" s="41"/>
      <c r="M105" s="209" t="s">
        <v>19</v>
      </c>
      <c r="N105" s="210" t="s">
        <v>41</v>
      </c>
      <c r="O105" s="81"/>
      <c r="P105" s="211">
        <f>O105*H105</f>
        <v>0</v>
      </c>
      <c r="Q105" s="211">
        <v>0</v>
      </c>
      <c r="R105" s="211">
        <f>Q105*H105</f>
        <v>0</v>
      </c>
      <c r="S105" s="211">
        <v>0</v>
      </c>
      <c r="T105" s="212">
        <f>S105*H105</f>
        <v>0</v>
      </c>
      <c r="AR105" s="213" t="s">
        <v>119</v>
      </c>
      <c r="AT105" s="213" t="s">
        <v>114</v>
      </c>
      <c r="AU105" s="213" t="s">
        <v>77</v>
      </c>
      <c r="AY105" s="15" t="s">
        <v>111</v>
      </c>
      <c r="BE105" s="214">
        <f>IF(N105="základní",J105,0)</f>
        <v>0</v>
      </c>
      <c r="BF105" s="214">
        <f>IF(N105="snížená",J105,0)</f>
        <v>0</v>
      </c>
      <c r="BG105" s="214">
        <f>IF(N105="zákl. přenesená",J105,0)</f>
        <v>0</v>
      </c>
      <c r="BH105" s="214">
        <f>IF(N105="sníž. přenesená",J105,0)</f>
        <v>0</v>
      </c>
      <c r="BI105" s="214">
        <f>IF(N105="nulová",J105,0)</f>
        <v>0</v>
      </c>
      <c r="BJ105" s="15" t="s">
        <v>75</v>
      </c>
      <c r="BK105" s="214">
        <f>ROUND(I105*H105,2)</f>
        <v>0</v>
      </c>
      <c r="BL105" s="15" t="s">
        <v>119</v>
      </c>
      <c r="BM105" s="213" t="s">
        <v>160</v>
      </c>
    </row>
    <row r="106" spans="2:47" s="1" customFormat="1" ht="12">
      <c r="B106" s="36"/>
      <c r="C106" s="37"/>
      <c r="D106" s="215" t="s">
        <v>121</v>
      </c>
      <c r="E106" s="37"/>
      <c r="F106" s="216" t="s">
        <v>161</v>
      </c>
      <c r="G106" s="37"/>
      <c r="H106" s="37"/>
      <c r="I106" s="127"/>
      <c r="J106" s="37"/>
      <c r="K106" s="37"/>
      <c r="L106" s="41"/>
      <c r="M106" s="217"/>
      <c r="N106" s="81"/>
      <c r="O106" s="81"/>
      <c r="P106" s="81"/>
      <c r="Q106" s="81"/>
      <c r="R106" s="81"/>
      <c r="S106" s="81"/>
      <c r="T106" s="82"/>
      <c r="AT106" s="15" t="s">
        <v>121</v>
      </c>
      <c r="AU106" s="15" t="s">
        <v>77</v>
      </c>
    </row>
    <row r="107" spans="2:65" s="1" customFormat="1" ht="24" customHeight="1">
      <c r="B107" s="36"/>
      <c r="C107" s="202" t="s">
        <v>7</v>
      </c>
      <c r="D107" s="202" t="s">
        <v>114</v>
      </c>
      <c r="E107" s="203" t="s">
        <v>162</v>
      </c>
      <c r="F107" s="204" t="s">
        <v>163</v>
      </c>
      <c r="G107" s="205" t="s">
        <v>117</v>
      </c>
      <c r="H107" s="206">
        <v>3</v>
      </c>
      <c r="I107" s="207"/>
      <c r="J107" s="208">
        <f>ROUND(I107*H107,2)</f>
        <v>0</v>
      </c>
      <c r="K107" s="204" t="s">
        <v>118</v>
      </c>
      <c r="L107" s="41"/>
      <c r="M107" s="209" t="s">
        <v>19</v>
      </c>
      <c r="N107" s="210" t="s">
        <v>41</v>
      </c>
      <c r="O107" s="81"/>
      <c r="P107" s="211">
        <f>O107*H107</f>
        <v>0</v>
      </c>
      <c r="Q107" s="211">
        <v>0</v>
      </c>
      <c r="R107" s="211">
        <f>Q107*H107</f>
        <v>0</v>
      </c>
      <c r="S107" s="211">
        <v>0</v>
      </c>
      <c r="T107" s="212">
        <f>S107*H107</f>
        <v>0</v>
      </c>
      <c r="AR107" s="213" t="s">
        <v>119</v>
      </c>
      <c r="AT107" s="213" t="s">
        <v>114</v>
      </c>
      <c r="AU107" s="213" t="s">
        <v>77</v>
      </c>
      <c r="AY107" s="15" t="s">
        <v>111</v>
      </c>
      <c r="BE107" s="214">
        <f>IF(N107="základní",J107,0)</f>
        <v>0</v>
      </c>
      <c r="BF107" s="214">
        <f>IF(N107="snížená",J107,0)</f>
        <v>0</v>
      </c>
      <c r="BG107" s="214">
        <f>IF(N107="zákl. přenesená",J107,0)</f>
        <v>0</v>
      </c>
      <c r="BH107" s="214">
        <f>IF(N107="sníž. přenesená",J107,0)</f>
        <v>0</v>
      </c>
      <c r="BI107" s="214">
        <f>IF(N107="nulová",J107,0)</f>
        <v>0</v>
      </c>
      <c r="BJ107" s="15" t="s">
        <v>75</v>
      </c>
      <c r="BK107" s="214">
        <f>ROUND(I107*H107,2)</f>
        <v>0</v>
      </c>
      <c r="BL107" s="15" t="s">
        <v>119</v>
      </c>
      <c r="BM107" s="213" t="s">
        <v>164</v>
      </c>
    </row>
    <row r="108" spans="2:47" s="1" customFormat="1" ht="12">
      <c r="B108" s="36"/>
      <c r="C108" s="37"/>
      <c r="D108" s="215" t="s">
        <v>121</v>
      </c>
      <c r="E108" s="37"/>
      <c r="F108" s="216" t="s">
        <v>161</v>
      </c>
      <c r="G108" s="37"/>
      <c r="H108" s="37"/>
      <c r="I108" s="127"/>
      <c r="J108" s="37"/>
      <c r="K108" s="37"/>
      <c r="L108" s="41"/>
      <c r="M108" s="217"/>
      <c r="N108" s="81"/>
      <c r="O108" s="81"/>
      <c r="P108" s="81"/>
      <c r="Q108" s="81"/>
      <c r="R108" s="81"/>
      <c r="S108" s="81"/>
      <c r="T108" s="82"/>
      <c r="AT108" s="15" t="s">
        <v>121</v>
      </c>
      <c r="AU108" s="15" t="s">
        <v>77</v>
      </c>
    </row>
    <row r="109" spans="2:65" s="1" customFormat="1" ht="24" customHeight="1">
      <c r="B109" s="36"/>
      <c r="C109" s="202" t="s">
        <v>165</v>
      </c>
      <c r="D109" s="202" t="s">
        <v>114</v>
      </c>
      <c r="E109" s="203" t="s">
        <v>166</v>
      </c>
      <c r="F109" s="204" t="s">
        <v>167</v>
      </c>
      <c r="G109" s="205" t="s">
        <v>140</v>
      </c>
      <c r="H109" s="206">
        <v>51.4</v>
      </c>
      <c r="I109" s="207"/>
      <c r="J109" s="208">
        <f>ROUND(I109*H109,2)</f>
        <v>0</v>
      </c>
      <c r="K109" s="204" t="s">
        <v>118</v>
      </c>
      <c r="L109" s="41"/>
      <c r="M109" s="209" t="s">
        <v>19</v>
      </c>
      <c r="N109" s="210" t="s">
        <v>41</v>
      </c>
      <c r="O109" s="81"/>
      <c r="P109" s="211">
        <f>O109*H109</f>
        <v>0</v>
      </c>
      <c r="Q109" s="211">
        <v>0</v>
      </c>
      <c r="R109" s="211">
        <f>Q109*H109</f>
        <v>0</v>
      </c>
      <c r="S109" s="211">
        <v>0</v>
      </c>
      <c r="T109" s="212">
        <f>S109*H109</f>
        <v>0</v>
      </c>
      <c r="AR109" s="213" t="s">
        <v>119</v>
      </c>
      <c r="AT109" s="213" t="s">
        <v>114</v>
      </c>
      <c r="AU109" s="213" t="s">
        <v>77</v>
      </c>
      <c r="AY109" s="15" t="s">
        <v>111</v>
      </c>
      <c r="BE109" s="214">
        <f>IF(N109="základní",J109,0)</f>
        <v>0</v>
      </c>
      <c r="BF109" s="214">
        <f>IF(N109="snížená",J109,0)</f>
        <v>0</v>
      </c>
      <c r="BG109" s="214">
        <f>IF(N109="zákl. přenesená",J109,0)</f>
        <v>0</v>
      </c>
      <c r="BH109" s="214">
        <f>IF(N109="sníž. přenesená",J109,0)</f>
        <v>0</v>
      </c>
      <c r="BI109" s="214">
        <f>IF(N109="nulová",J109,0)</f>
        <v>0</v>
      </c>
      <c r="BJ109" s="15" t="s">
        <v>75</v>
      </c>
      <c r="BK109" s="214">
        <f>ROUND(I109*H109,2)</f>
        <v>0</v>
      </c>
      <c r="BL109" s="15" t="s">
        <v>119</v>
      </c>
      <c r="BM109" s="213" t="s">
        <v>168</v>
      </c>
    </row>
    <row r="110" spans="2:47" s="1" customFormat="1" ht="12">
      <c r="B110" s="36"/>
      <c r="C110" s="37"/>
      <c r="D110" s="215" t="s">
        <v>121</v>
      </c>
      <c r="E110" s="37"/>
      <c r="F110" s="216" t="s">
        <v>156</v>
      </c>
      <c r="G110" s="37"/>
      <c r="H110" s="37"/>
      <c r="I110" s="127"/>
      <c r="J110" s="37"/>
      <c r="K110" s="37"/>
      <c r="L110" s="41"/>
      <c r="M110" s="217"/>
      <c r="N110" s="81"/>
      <c r="O110" s="81"/>
      <c r="P110" s="81"/>
      <c r="Q110" s="81"/>
      <c r="R110" s="81"/>
      <c r="S110" s="81"/>
      <c r="T110" s="82"/>
      <c r="AT110" s="15" t="s">
        <v>121</v>
      </c>
      <c r="AU110" s="15" t="s">
        <v>77</v>
      </c>
    </row>
    <row r="111" spans="2:65" s="1" customFormat="1" ht="16.5" customHeight="1">
      <c r="B111" s="36"/>
      <c r="C111" s="202" t="s">
        <v>169</v>
      </c>
      <c r="D111" s="202" t="s">
        <v>114</v>
      </c>
      <c r="E111" s="203" t="s">
        <v>170</v>
      </c>
      <c r="F111" s="204" t="s">
        <v>171</v>
      </c>
      <c r="G111" s="205" t="s">
        <v>140</v>
      </c>
      <c r="H111" s="206">
        <v>51.4</v>
      </c>
      <c r="I111" s="207"/>
      <c r="J111" s="208">
        <f>ROUND(I111*H111,2)</f>
        <v>0</v>
      </c>
      <c r="K111" s="204" t="s">
        <v>118</v>
      </c>
      <c r="L111" s="41"/>
      <c r="M111" s="209" t="s">
        <v>19</v>
      </c>
      <c r="N111" s="210" t="s">
        <v>41</v>
      </c>
      <c r="O111" s="81"/>
      <c r="P111" s="211">
        <f>O111*H111</f>
        <v>0</v>
      </c>
      <c r="Q111" s="211">
        <v>0</v>
      </c>
      <c r="R111" s="211">
        <f>Q111*H111</f>
        <v>0</v>
      </c>
      <c r="S111" s="211">
        <v>0</v>
      </c>
      <c r="T111" s="212">
        <f>S111*H111</f>
        <v>0</v>
      </c>
      <c r="AR111" s="213" t="s">
        <v>119</v>
      </c>
      <c r="AT111" s="213" t="s">
        <v>114</v>
      </c>
      <c r="AU111" s="213" t="s">
        <v>77</v>
      </c>
      <c r="AY111" s="15" t="s">
        <v>111</v>
      </c>
      <c r="BE111" s="214">
        <f>IF(N111="základní",J111,0)</f>
        <v>0</v>
      </c>
      <c r="BF111" s="214">
        <f>IF(N111="snížená",J111,0)</f>
        <v>0</v>
      </c>
      <c r="BG111" s="214">
        <f>IF(N111="zákl. přenesená",J111,0)</f>
        <v>0</v>
      </c>
      <c r="BH111" s="214">
        <f>IF(N111="sníž. přenesená",J111,0)</f>
        <v>0</v>
      </c>
      <c r="BI111" s="214">
        <f>IF(N111="nulová",J111,0)</f>
        <v>0</v>
      </c>
      <c r="BJ111" s="15" t="s">
        <v>75</v>
      </c>
      <c r="BK111" s="214">
        <f>ROUND(I111*H111,2)</f>
        <v>0</v>
      </c>
      <c r="BL111" s="15" t="s">
        <v>119</v>
      </c>
      <c r="BM111" s="213" t="s">
        <v>172</v>
      </c>
    </row>
    <row r="112" spans="2:65" s="1" customFormat="1" ht="36" customHeight="1">
      <c r="B112" s="36"/>
      <c r="C112" s="202" t="s">
        <v>173</v>
      </c>
      <c r="D112" s="202" t="s">
        <v>114</v>
      </c>
      <c r="E112" s="203" t="s">
        <v>174</v>
      </c>
      <c r="F112" s="204" t="s">
        <v>175</v>
      </c>
      <c r="G112" s="205" t="s">
        <v>140</v>
      </c>
      <c r="H112" s="206">
        <v>94.68</v>
      </c>
      <c r="I112" s="207"/>
      <c r="J112" s="208">
        <f>ROUND(I112*H112,2)</f>
        <v>0</v>
      </c>
      <c r="K112" s="204" t="s">
        <v>118</v>
      </c>
      <c r="L112" s="41"/>
      <c r="M112" s="209" t="s">
        <v>19</v>
      </c>
      <c r="N112" s="210" t="s">
        <v>41</v>
      </c>
      <c r="O112" s="81"/>
      <c r="P112" s="211">
        <f>O112*H112</f>
        <v>0</v>
      </c>
      <c r="Q112" s="211">
        <v>0</v>
      </c>
      <c r="R112" s="211">
        <f>Q112*H112</f>
        <v>0</v>
      </c>
      <c r="S112" s="211">
        <v>0</v>
      </c>
      <c r="T112" s="212">
        <f>S112*H112</f>
        <v>0</v>
      </c>
      <c r="AR112" s="213" t="s">
        <v>119</v>
      </c>
      <c r="AT112" s="213" t="s">
        <v>114</v>
      </c>
      <c r="AU112" s="213" t="s">
        <v>77</v>
      </c>
      <c r="AY112" s="15" t="s">
        <v>111</v>
      </c>
      <c r="BE112" s="214">
        <f>IF(N112="základní",J112,0)</f>
        <v>0</v>
      </c>
      <c r="BF112" s="214">
        <f>IF(N112="snížená",J112,0)</f>
        <v>0</v>
      </c>
      <c r="BG112" s="214">
        <f>IF(N112="zákl. přenesená",J112,0)</f>
        <v>0</v>
      </c>
      <c r="BH112" s="214">
        <f>IF(N112="sníž. přenesená",J112,0)</f>
        <v>0</v>
      </c>
      <c r="BI112" s="214">
        <f>IF(N112="nulová",J112,0)</f>
        <v>0</v>
      </c>
      <c r="BJ112" s="15" t="s">
        <v>75</v>
      </c>
      <c r="BK112" s="214">
        <f>ROUND(I112*H112,2)</f>
        <v>0</v>
      </c>
      <c r="BL112" s="15" t="s">
        <v>119</v>
      </c>
      <c r="BM112" s="213" t="s">
        <v>176</v>
      </c>
    </row>
    <row r="113" spans="2:47" s="1" customFormat="1" ht="12">
      <c r="B113" s="36"/>
      <c r="C113" s="37"/>
      <c r="D113" s="215" t="s">
        <v>121</v>
      </c>
      <c r="E113" s="37"/>
      <c r="F113" s="216" t="s">
        <v>177</v>
      </c>
      <c r="G113" s="37"/>
      <c r="H113" s="37"/>
      <c r="I113" s="127"/>
      <c r="J113" s="37"/>
      <c r="K113" s="37"/>
      <c r="L113" s="41"/>
      <c r="M113" s="217"/>
      <c r="N113" s="81"/>
      <c r="O113" s="81"/>
      <c r="P113" s="81"/>
      <c r="Q113" s="81"/>
      <c r="R113" s="81"/>
      <c r="S113" s="81"/>
      <c r="T113" s="82"/>
      <c r="AT113" s="15" t="s">
        <v>121</v>
      </c>
      <c r="AU113" s="15" t="s">
        <v>77</v>
      </c>
    </row>
    <row r="114" spans="2:65" s="1" customFormat="1" ht="16.5" customHeight="1">
      <c r="B114" s="36"/>
      <c r="C114" s="218" t="s">
        <v>178</v>
      </c>
      <c r="D114" s="218" t="s">
        <v>179</v>
      </c>
      <c r="E114" s="219" t="s">
        <v>180</v>
      </c>
      <c r="F114" s="220" t="s">
        <v>181</v>
      </c>
      <c r="G114" s="221" t="s">
        <v>182</v>
      </c>
      <c r="H114" s="222">
        <v>102.6</v>
      </c>
      <c r="I114" s="223"/>
      <c r="J114" s="224">
        <f>ROUND(I114*H114,2)</f>
        <v>0</v>
      </c>
      <c r="K114" s="220" t="s">
        <v>118</v>
      </c>
      <c r="L114" s="225"/>
      <c r="M114" s="226" t="s">
        <v>19</v>
      </c>
      <c r="N114" s="227" t="s">
        <v>41</v>
      </c>
      <c r="O114" s="81"/>
      <c r="P114" s="211">
        <f>O114*H114</f>
        <v>0</v>
      </c>
      <c r="Q114" s="211">
        <v>1</v>
      </c>
      <c r="R114" s="211">
        <f>Q114*H114</f>
        <v>102.6</v>
      </c>
      <c r="S114" s="211">
        <v>0</v>
      </c>
      <c r="T114" s="212">
        <f>S114*H114</f>
        <v>0</v>
      </c>
      <c r="AR114" s="213" t="s">
        <v>169</v>
      </c>
      <c r="AT114" s="213" t="s">
        <v>179</v>
      </c>
      <c r="AU114" s="213" t="s">
        <v>77</v>
      </c>
      <c r="AY114" s="15" t="s">
        <v>111</v>
      </c>
      <c r="BE114" s="214">
        <f>IF(N114="základní",J114,0)</f>
        <v>0</v>
      </c>
      <c r="BF114" s="214">
        <f>IF(N114="snížená",J114,0)</f>
        <v>0</v>
      </c>
      <c r="BG114" s="214">
        <f>IF(N114="zákl. přenesená",J114,0)</f>
        <v>0</v>
      </c>
      <c r="BH114" s="214">
        <f>IF(N114="sníž. přenesená",J114,0)</f>
        <v>0</v>
      </c>
      <c r="BI114" s="214">
        <f>IF(N114="nulová",J114,0)</f>
        <v>0</v>
      </c>
      <c r="BJ114" s="15" t="s">
        <v>75</v>
      </c>
      <c r="BK114" s="214">
        <f>ROUND(I114*H114,2)</f>
        <v>0</v>
      </c>
      <c r="BL114" s="15" t="s">
        <v>119</v>
      </c>
      <c r="BM114" s="213" t="s">
        <v>183</v>
      </c>
    </row>
    <row r="115" spans="2:65" s="1" customFormat="1" ht="16.5" customHeight="1">
      <c r="B115" s="36"/>
      <c r="C115" s="202" t="s">
        <v>184</v>
      </c>
      <c r="D115" s="202" t="s">
        <v>114</v>
      </c>
      <c r="E115" s="203" t="s">
        <v>185</v>
      </c>
      <c r="F115" s="204" t="s">
        <v>186</v>
      </c>
      <c r="G115" s="205" t="s">
        <v>140</v>
      </c>
      <c r="H115" s="206">
        <v>51.4</v>
      </c>
      <c r="I115" s="207"/>
      <c r="J115" s="208">
        <f>ROUND(I115*H115,2)</f>
        <v>0</v>
      </c>
      <c r="K115" s="204" t="s">
        <v>118</v>
      </c>
      <c r="L115" s="41"/>
      <c r="M115" s="209" t="s">
        <v>19</v>
      </c>
      <c r="N115" s="210" t="s">
        <v>41</v>
      </c>
      <c r="O115" s="81"/>
      <c r="P115" s="211">
        <f>O115*H115</f>
        <v>0</v>
      </c>
      <c r="Q115" s="211">
        <v>0</v>
      </c>
      <c r="R115" s="211">
        <f>Q115*H115</f>
        <v>0</v>
      </c>
      <c r="S115" s="211">
        <v>0</v>
      </c>
      <c r="T115" s="212">
        <f>S115*H115</f>
        <v>0</v>
      </c>
      <c r="AR115" s="213" t="s">
        <v>119</v>
      </c>
      <c r="AT115" s="213" t="s">
        <v>114</v>
      </c>
      <c r="AU115" s="213" t="s">
        <v>77</v>
      </c>
      <c r="AY115" s="15" t="s">
        <v>111</v>
      </c>
      <c r="BE115" s="214">
        <f>IF(N115="základní",J115,0)</f>
        <v>0</v>
      </c>
      <c r="BF115" s="214">
        <f>IF(N115="snížená",J115,0)</f>
        <v>0</v>
      </c>
      <c r="BG115" s="214">
        <f>IF(N115="zákl. přenesená",J115,0)</f>
        <v>0</v>
      </c>
      <c r="BH115" s="214">
        <f>IF(N115="sníž. přenesená",J115,0)</f>
        <v>0</v>
      </c>
      <c r="BI115" s="214">
        <f>IF(N115="nulová",J115,0)</f>
        <v>0</v>
      </c>
      <c r="BJ115" s="15" t="s">
        <v>75</v>
      </c>
      <c r="BK115" s="214">
        <f>ROUND(I115*H115,2)</f>
        <v>0</v>
      </c>
      <c r="BL115" s="15" t="s">
        <v>119</v>
      </c>
      <c r="BM115" s="213" t="s">
        <v>187</v>
      </c>
    </row>
    <row r="116" spans="2:47" s="1" customFormat="1" ht="12">
      <c r="B116" s="36"/>
      <c r="C116" s="37"/>
      <c r="D116" s="215" t="s">
        <v>121</v>
      </c>
      <c r="E116" s="37"/>
      <c r="F116" s="216" t="s">
        <v>188</v>
      </c>
      <c r="G116" s="37"/>
      <c r="H116" s="37"/>
      <c r="I116" s="127"/>
      <c r="J116" s="37"/>
      <c r="K116" s="37"/>
      <c r="L116" s="41"/>
      <c r="M116" s="217"/>
      <c r="N116" s="81"/>
      <c r="O116" s="81"/>
      <c r="P116" s="81"/>
      <c r="Q116" s="81"/>
      <c r="R116" s="81"/>
      <c r="S116" s="81"/>
      <c r="T116" s="82"/>
      <c r="AT116" s="15" t="s">
        <v>121</v>
      </c>
      <c r="AU116" s="15" t="s">
        <v>77</v>
      </c>
    </row>
    <row r="117" spans="2:65" s="1" customFormat="1" ht="24" customHeight="1">
      <c r="B117" s="36"/>
      <c r="C117" s="202" t="s">
        <v>189</v>
      </c>
      <c r="D117" s="202" t="s">
        <v>114</v>
      </c>
      <c r="E117" s="203" t="s">
        <v>190</v>
      </c>
      <c r="F117" s="204" t="s">
        <v>191</v>
      </c>
      <c r="G117" s="205" t="s">
        <v>182</v>
      </c>
      <c r="H117" s="206">
        <v>92.52</v>
      </c>
      <c r="I117" s="207"/>
      <c r="J117" s="208">
        <f>ROUND(I117*H117,2)</f>
        <v>0</v>
      </c>
      <c r="K117" s="204" t="s">
        <v>118</v>
      </c>
      <c r="L117" s="41"/>
      <c r="M117" s="209" t="s">
        <v>19</v>
      </c>
      <c r="N117" s="210" t="s">
        <v>41</v>
      </c>
      <c r="O117" s="81"/>
      <c r="P117" s="211">
        <f>O117*H117</f>
        <v>0</v>
      </c>
      <c r="Q117" s="211">
        <v>0</v>
      </c>
      <c r="R117" s="211">
        <f>Q117*H117</f>
        <v>0</v>
      </c>
      <c r="S117" s="211">
        <v>0</v>
      </c>
      <c r="T117" s="212">
        <f>S117*H117</f>
        <v>0</v>
      </c>
      <c r="AR117" s="213" t="s">
        <v>119</v>
      </c>
      <c r="AT117" s="213" t="s">
        <v>114</v>
      </c>
      <c r="AU117" s="213" t="s">
        <v>77</v>
      </c>
      <c r="AY117" s="15" t="s">
        <v>111</v>
      </c>
      <c r="BE117" s="214">
        <f>IF(N117="základní",J117,0)</f>
        <v>0</v>
      </c>
      <c r="BF117" s="214">
        <f>IF(N117="snížená",J117,0)</f>
        <v>0</v>
      </c>
      <c r="BG117" s="214">
        <f>IF(N117="zákl. přenesená",J117,0)</f>
        <v>0</v>
      </c>
      <c r="BH117" s="214">
        <f>IF(N117="sníž. přenesená",J117,0)</f>
        <v>0</v>
      </c>
      <c r="BI117" s="214">
        <f>IF(N117="nulová",J117,0)</f>
        <v>0</v>
      </c>
      <c r="BJ117" s="15" t="s">
        <v>75</v>
      </c>
      <c r="BK117" s="214">
        <f>ROUND(I117*H117,2)</f>
        <v>0</v>
      </c>
      <c r="BL117" s="15" t="s">
        <v>119</v>
      </c>
      <c r="BM117" s="213" t="s">
        <v>192</v>
      </c>
    </row>
    <row r="118" spans="2:47" s="1" customFormat="1" ht="12">
      <c r="B118" s="36"/>
      <c r="C118" s="37"/>
      <c r="D118" s="215" t="s">
        <v>121</v>
      </c>
      <c r="E118" s="37"/>
      <c r="F118" s="216" t="s">
        <v>193</v>
      </c>
      <c r="G118" s="37"/>
      <c r="H118" s="37"/>
      <c r="I118" s="127"/>
      <c r="J118" s="37"/>
      <c r="K118" s="37"/>
      <c r="L118" s="41"/>
      <c r="M118" s="217"/>
      <c r="N118" s="81"/>
      <c r="O118" s="81"/>
      <c r="P118" s="81"/>
      <c r="Q118" s="81"/>
      <c r="R118" s="81"/>
      <c r="S118" s="81"/>
      <c r="T118" s="82"/>
      <c r="AT118" s="15" t="s">
        <v>121</v>
      </c>
      <c r="AU118" s="15" t="s">
        <v>77</v>
      </c>
    </row>
    <row r="119" spans="2:65" s="1" customFormat="1" ht="24" customHeight="1">
      <c r="B119" s="36"/>
      <c r="C119" s="202" t="s">
        <v>194</v>
      </c>
      <c r="D119" s="202" t="s">
        <v>114</v>
      </c>
      <c r="E119" s="203" t="s">
        <v>195</v>
      </c>
      <c r="F119" s="204" t="s">
        <v>196</v>
      </c>
      <c r="G119" s="205" t="s">
        <v>126</v>
      </c>
      <c r="H119" s="206">
        <v>173.3</v>
      </c>
      <c r="I119" s="207"/>
      <c r="J119" s="208">
        <f>ROUND(I119*H119,2)</f>
        <v>0</v>
      </c>
      <c r="K119" s="204" t="s">
        <v>118</v>
      </c>
      <c r="L119" s="41"/>
      <c r="M119" s="209" t="s">
        <v>19</v>
      </c>
      <c r="N119" s="210" t="s">
        <v>41</v>
      </c>
      <c r="O119" s="81"/>
      <c r="P119" s="211">
        <f>O119*H119</f>
        <v>0</v>
      </c>
      <c r="Q119" s="211">
        <v>0</v>
      </c>
      <c r="R119" s="211">
        <f>Q119*H119</f>
        <v>0</v>
      </c>
      <c r="S119" s="211">
        <v>0</v>
      </c>
      <c r="T119" s="212">
        <f>S119*H119</f>
        <v>0</v>
      </c>
      <c r="AR119" s="213" t="s">
        <v>119</v>
      </c>
      <c r="AT119" s="213" t="s">
        <v>114</v>
      </c>
      <c r="AU119" s="213" t="s">
        <v>77</v>
      </c>
      <c r="AY119" s="15" t="s">
        <v>111</v>
      </c>
      <c r="BE119" s="214">
        <f>IF(N119="základní",J119,0)</f>
        <v>0</v>
      </c>
      <c r="BF119" s="214">
        <f>IF(N119="snížená",J119,0)</f>
        <v>0</v>
      </c>
      <c r="BG119" s="214">
        <f>IF(N119="zákl. přenesená",J119,0)</f>
        <v>0</v>
      </c>
      <c r="BH119" s="214">
        <f>IF(N119="sníž. přenesená",J119,0)</f>
        <v>0</v>
      </c>
      <c r="BI119" s="214">
        <f>IF(N119="nulová",J119,0)</f>
        <v>0</v>
      </c>
      <c r="BJ119" s="15" t="s">
        <v>75</v>
      </c>
      <c r="BK119" s="214">
        <f>ROUND(I119*H119,2)</f>
        <v>0</v>
      </c>
      <c r="BL119" s="15" t="s">
        <v>119</v>
      </c>
      <c r="BM119" s="213" t="s">
        <v>197</v>
      </c>
    </row>
    <row r="120" spans="2:47" s="1" customFormat="1" ht="12">
      <c r="B120" s="36"/>
      <c r="C120" s="37"/>
      <c r="D120" s="215" t="s">
        <v>121</v>
      </c>
      <c r="E120" s="37"/>
      <c r="F120" s="216" t="s">
        <v>198</v>
      </c>
      <c r="G120" s="37"/>
      <c r="H120" s="37"/>
      <c r="I120" s="127"/>
      <c r="J120" s="37"/>
      <c r="K120" s="37"/>
      <c r="L120" s="41"/>
      <c r="M120" s="217"/>
      <c r="N120" s="81"/>
      <c r="O120" s="81"/>
      <c r="P120" s="81"/>
      <c r="Q120" s="81"/>
      <c r="R120" s="81"/>
      <c r="S120" s="81"/>
      <c r="T120" s="82"/>
      <c r="AT120" s="15" t="s">
        <v>121</v>
      </c>
      <c r="AU120" s="15" t="s">
        <v>77</v>
      </c>
    </row>
    <row r="121" spans="2:65" s="1" customFormat="1" ht="24" customHeight="1">
      <c r="B121" s="36"/>
      <c r="C121" s="202" t="s">
        <v>199</v>
      </c>
      <c r="D121" s="202" t="s">
        <v>114</v>
      </c>
      <c r="E121" s="203" t="s">
        <v>200</v>
      </c>
      <c r="F121" s="204" t="s">
        <v>201</v>
      </c>
      <c r="G121" s="205" t="s">
        <v>126</v>
      </c>
      <c r="H121" s="206">
        <v>173.3</v>
      </c>
      <c r="I121" s="207"/>
      <c r="J121" s="208">
        <f>ROUND(I121*H121,2)</f>
        <v>0</v>
      </c>
      <c r="K121" s="204" t="s">
        <v>118</v>
      </c>
      <c r="L121" s="41"/>
      <c r="M121" s="209" t="s">
        <v>19</v>
      </c>
      <c r="N121" s="210" t="s">
        <v>41</v>
      </c>
      <c r="O121" s="81"/>
      <c r="P121" s="211">
        <f>O121*H121</f>
        <v>0</v>
      </c>
      <c r="Q121" s="211">
        <v>0</v>
      </c>
      <c r="R121" s="211">
        <f>Q121*H121</f>
        <v>0</v>
      </c>
      <c r="S121" s="211">
        <v>0</v>
      </c>
      <c r="T121" s="212">
        <f>S121*H121</f>
        <v>0</v>
      </c>
      <c r="AR121" s="213" t="s">
        <v>119</v>
      </c>
      <c r="AT121" s="213" t="s">
        <v>114</v>
      </c>
      <c r="AU121" s="213" t="s">
        <v>77</v>
      </c>
      <c r="AY121" s="15" t="s">
        <v>111</v>
      </c>
      <c r="BE121" s="214">
        <f>IF(N121="základní",J121,0)</f>
        <v>0</v>
      </c>
      <c r="BF121" s="214">
        <f>IF(N121="snížená",J121,0)</f>
        <v>0</v>
      </c>
      <c r="BG121" s="214">
        <f>IF(N121="zákl. přenesená",J121,0)</f>
        <v>0</v>
      </c>
      <c r="BH121" s="214">
        <f>IF(N121="sníž. přenesená",J121,0)</f>
        <v>0</v>
      </c>
      <c r="BI121" s="214">
        <f>IF(N121="nulová",J121,0)</f>
        <v>0</v>
      </c>
      <c r="BJ121" s="15" t="s">
        <v>75</v>
      </c>
      <c r="BK121" s="214">
        <f>ROUND(I121*H121,2)</f>
        <v>0</v>
      </c>
      <c r="BL121" s="15" t="s">
        <v>119</v>
      </c>
      <c r="BM121" s="213" t="s">
        <v>202</v>
      </c>
    </row>
    <row r="122" spans="2:47" s="1" customFormat="1" ht="12">
      <c r="B122" s="36"/>
      <c r="C122" s="37"/>
      <c r="D122" s="215" t="s">
        <v>121</v>
      </c>
      <c r="E122" s="37"/>
      <c r="F122" s="216" t="s">
        <v>203</v>
      </c>
      <c r="G122" s="37"/>
      <c r="H122" s="37"/>
      <c r="I122" s="127"/>
      <c r="J122" s="37"/>
      <c r="K122" s="37"/>
      <c r="L122" s="41"/>
      <c r="M122" s="217"/>
      <c r="N122" s="81"/>
      <c r="O122" s="81"/>
      <c r="P122" s="81"/>
      <c r="Q122" s="81"/>
      <c r="R122" s="81"/>
      <c r="S122" s="81"/>
      <c r="T122" s="82"/>
      <c r="AT122" s="15" t="s">
        <v>121</v>
      </c>
      <c r="AU122" s="15" t="s">
        <v>77</v>
      </c>
    </row>
    <row r="123" spans="2:65" s="1" customFormat="1" ht="16.5" customHeight="1">
      <c r="B123" s="36"/>
      <c r="C123" s="218" t="s">
        <v>204</v>
      </c>
      <c r="D123" s="218" t="s">
        <v>179</v>
      </c>
      <c r="E123" s="219" t="s">
        <v>205</v>
      </c>
      <c r="F123" s="220" t="s">
        <v>206</v>
      </c>
      <c r="G123" s="221" t="s">
        <v>207</v>
      </c>
      <c r="H123" s="222">
        <v>2.6</v>
      </c>
      <c r="I123" s="223"/>
      <c r="J123" s="224">
        <f>ROUND(I123*H123,2)</f>
        <v>0</v>
      </c>
      <c r="K123" s="220" t="s">
        <v>118</v>
      </c>
      <c r="L123" s="225"/>
      <c r="M123" s="226" t="s">
        <v>19</v>
      </c>
      <c r="N123" s="227" t="s">
        <v>41</v>
      </c>
      <c r="O123" s="81"/>
      <c r="P123" s="211">
        <f>O123*H123</f>
        <v>0</v>
      </c>
      <c r="Q123" s="211">
        <v>0.001</v>
      </c>
      <c r="R123" s="211">
        <f>Q123*H123</f>
        <v>0.0026000000000000003</v>
      </c>
      <c r="S123" s="211">
        <v>0</v>
      </c>
      <c r="T123" s="212">
        <f>S123*H123</f>
        <v>0</v>
      </c>
      <c r="AR123" s="213" t="s">
        <v>169</v>
      </c>
      <c r="AT123" s="213" t="s">
        <v>179</v>
      </c>
      <c r="AU123" s="213" t="s">
        <v>77</v>
      </c>
      <c r="AY123" s="15" t="s">
        <v>111</v>
      </c>
      <c r="BE123" s="214">
        <f>IF(N123="základní",J123,0)</f>
        <v>0</v>
      </c>
      <c r="BF123" s="214">
        <f>IF(N123="snížená",J123,0)</f>
        <v>0</v>
      </c>
      <c r="BG123" s="214">
        <f>IF(N123="zákl. přenesená",J123,0)</f>
        <v>0</v>
      </c>
      <c r="BH123" s="214">
        <f>IF(N123="sníž. přenesená",J123,0)</f>
        <v>0</v>
      </c>
      <c r="BI123" s="214">
        <f>IF(N123="nulová",J123,0)</f>
        <v>0</v>
      </c>
      <c r="BJ123" s="15" t="s">
        <v>75</v>
      </c>
      <c r="BK123" s="214">
        <f>ROUND(I123*H123,2)</f>
        <v>0</v>
      </c>
      <c r="BL123" s="15" t="s">
        <v>119</v>
      </c>
      <c r="BM123" s="213" t="s">
        <v>208</v>
      </c>
    </row>
    <row r="124" spans="2:51" s="12" customFormat="1" ht="12">
      <c r="B124" s="228"/>
      <c r="C124" s="229"/>
      <c r="D124" s="215" t="s">
        <v>209</v>
      </c>
      <c r="E124" s="229"/>
      <c r="F124" s="230" t="s">
        <v>210</v>
      </c>
      <c r="G124" s="229"/>
      <c r="H124" s="231">
        <v>2.6</v>
      </c>
      <c r="I124" s="232"/>
      <c r="J124" s="229"/>
      <c r="K124" s="229"/>
      <c r="L124" s="233"/>
      <c r="M124" s="234"/>
      <c r="N124" s="235"/>
      <c r="O124" s="235"/>
      <c r="P124" s="235"/>
      <c r="Q124" s="235"/>
      <c r="R124" s="235"/>
      <c r="S124" s="235"/>
      <c r="T124" s="236"/>
      <c r="AT124" s="237" t="s">
        <v>209</v>
      </c>
      <c r="AU124" s="237" t="s">
        <v>77</v>
      </c>
      <c r="AV124" s="12" t="s">
        <v>77</v>
      </c>
      <c r="AW124" s="12" t="s">
        <v>4</v>
      </c>
      <c r="AX124" s="12" t="s">
        <v>75</v>
      </c>
      <c r="AY124" s="237" t="s">
        <v>111</v>
      </c>
    </row>
    <row r="125" spans="2:65" s="1" customFormat="1" ht="24" customHeight="1">
      <c r="B125" s="36"/>
      <c r="C125" s="202" t="s">
        <v>8</v>
      </c>
      <c r="D125" s="202" t="s">
        <v>114</v>
      </c>
      <c r="E125" s="203" t="s">
        <v>211</v>
      </c>
      <c r="F125" s="204" t="s">
        <v>212</v>
      </c>
      <c r="G125" s="205" t="s">
        <v>126</v>
      </c>
      <c r="H125" s="206">
        <v>54.5</v>
      </c>
      <c r="I125" s="207"/>
      <c r="J125" s="208">
        <f>ROUND(I125*H125,2)</f>
        <v>0</v>
      </c>
      <c r="K125" s="204" t="s">
        <v>118</v>
      </c>
      <c r="L125" s="41"/>
      <c r="M125" s="209" t="s">
        <v>19</v>
      </c>
      <c r="N125" s="210" t="s">
        <v>41</v>
      </c>
      <c r="O125" s="81"/>
      <c r="P125" s="211">
        <f>O125*H125</f>
        <v>0</v>
      </c>
      <c r="Q125" s="211">
        <v>0</v>
      </c>
      <c r="R125" s="211">
        <f>Q125*H125</f>
        <v>0</v>
      </c>
      <c r="S125" s="211">
        <v>0</v>
      </c>
      <c r="T125" s="212">
        <f>S125*H125</f>
        <v>0</v>
      </c>
      <c r="AR125" s="213" t="s">
        <v>119</v>
      </c>
      <c r="AT125" s="213" t="s">
        <v>114</v>
      </c>
      <c r="AU125" s="213" t="s">
        <v>77</v>
      </c>
      <c r="AY125" s="15" t="s">
        <v>111</v>
      </c>
      <c r="BE125" s="214">
        <f>IF(N125="základní",J125,0)</f>
        <v>0</v>
      </c>
      <c r="BF125" s="214">
        <f>IF(N125="snížená",J125,0)</f>
        <v>0</v>
      </c>
      <c r="BG125" s="214">
        <f>IF(N125="zákl. přenesená",J125,0)</f>
        <v>0</v>
      </c>
      <c r="BH125" s="214">
        <f>IF(N125="sníž. přenesená",J125,0)</f>
        <v>0</v>
      </c>
      <c r="BI125" s="214">
        <f>IF(N125="nulová",J125,0)</f>
        <v>0</v>
      </c>
      <c r="BJ125" s="15" t="s">
        <v>75</v>
      </c>
      <c r="BK125" s="214">
        <f>ROUND(I125*H125,2)</f>
        <v>0</v>
      </c>
      <c r="BL125" s="15" t="s">
        <v>119</v>
      </c>
      <c r="BM125" s="213" t="s">
        <v>213</v>
      </c>
    </row>
    <row r="126" spans="2:47" s="1" customFormat="1" ht="12">
      <c r="B126" s="36"/>
      <c r="C126" s="37"/>
      <c r="D126" s="215" t="s">
        <v>121</v>
      </c>
      <c r="E126" s="37"/>
      <c r="F126" s="216" t="s">
        <v>214</v>
      </c>
      <c r="G126" s="37"/>
      <c r="H126" s="37"/>
      <c r="I126" s="127"/>
      <c r="J126" s="37"/>
      <c r="K126" s="37"/>
      <c r="L126" s="41"/>
      <c r="M126" s="217"/>
      <c r="N126" s="81"/>
      <c r="O126" s="81"/>
      <c r="P126" s="81"/>
      <c r="Q126" s="81"/>
      <c r="R126" s="81"/>
      <c r="S126" s="81"/>
      <c r="T126" s="82"/>
      <c r="AT126" s="15" t="s">
        <v>121</v>
      </c>
      <c r="AU126" s="15" t="s">
        <v>77</v>
      </c>
    </row>
    <row r="127" spans="2:65" s="1" customFormat="1" ht="24" customHeight="1">
      <c r="B127" s="36"/>
      <c r="C127" s="202" t="s">
        <v>75</v>
      </c>
      <c r="D127" s="202" t="s">
        <v>114</v>
      </c>
      <c r="E127" s="203" t="s">
        <v>215</v>
      </c>
      <c r="F127" s="204" t="s">
        <v>216</v>
      </c>
      <c r="G127" s="205" t="s">
        <v>117</v>
      </c>
      <c r="H127" s="206">
        <v>2</v>
      </c>
      <c r="I127" s="207"/>
      <c r="J127" s="208">
        <f>ROUND(I127*H127,2)</f>
        <v>0</v>
      </c>
      <c r="K127" s="204" t="s">
        <v>118</v>
      </c>
      <c r="L127" s="41"/>
      <c r="M127" s="209" t="s">
        <v>19</v>
      </c>
      <c r="N127" s="210" t="s">
        <v>41</v>
      </c>
      <c r="O127" s="81"/>
      <c r="P127" s="211">
        <f>O127*H127</f>
        <v>0</v>
      </c>
      <c r="Q127" s="211">
        <v>0.02135</v>
      </c>
      <c r="R127" s="211">
        <f>Q127*H127</f>
        <v>0.0427</v>
      </c>
      <c r="S127" s="211">
        <v>0</v>
      </c>
      <c r="T127" s="212">
        <f>S127*H127</f>
        <v>0</v>
      </c>
      <c r="AR127" s="213" t="s">
        <v>119</v>
      </c>
      <c r="AT127" s="213" t="s">
        <v>114</v>
      </c>
      <c r="AU127" s="213" t="s">
        <v>77</v>
      </c>
      <c r="AY127" s="15" t="s">
        <v>111</v>
      </c>
      <c r="BE127" s="214">
        <f>IF(N127="základní",J127,0)</f>
        <v>0</v>
      </c>
      <c r="BF127" s="214">
        <f>IF(N127="snížená",J127,0)</f>
        <v>0</v>
      </c>
      <c r="BG127" s="214">
        <f>IF(N127="zákl. přenesená",J127,0)</f>
        <v>0</v>
      </c>
      <c r="BH127" s="214">
        <f>IF(N127="sníž. přenesená",J127,0)</f>
        <v>0</v>
      </c>
      <c r="BI127" s="214">
        <f>IF(N127="nulová",J127,0)</f>
        <v>0</v>
      </c>
      <c r="BJ127" s="15" t="s">
        <v>75</v>
      </c>
      <c r="BK127" s="214">
        <f>ROUND(I127*H127,2)</f>
        <v>0</v>
      </c>
      <c r="BL127" s="15" t="s">
        <v>119</v>
      </c>
      <c r="BM127" s="213" t="s">
        <v>217</v>
      </c>
    </row>
    <row r="128" spans="2:63" s="11" customFormat="1" ht="22.8" customHeight="1">
      <c r="B128" s="186"/>
      <c r="C128" s="187"/>
      <c r="D128" s="188" t="s">
        <v>69</v>
      </c>
      <c r="E128" s="200" t="s">
        <v>77</v>
      </c>
      <c r="F128" s="200" t="s">
        <v>218</v>
      </c>
      <c r="G128" s="187"/>
      <c r="H128" s="187"/>
      <c r="I128" s="190"/>
      <c r="J128" s="201">
        <f>BK128</f>
        <v>0</v>
      </c>
      <c r="K128" s="187"/>
      <c r="L128" s="192"/>
      <c r="M128" s="193"/>
      <c r="N128" s="194"/>
      <c r="O128" s="194"/>
      <c r="P128" s="195">
        <f>SUM(P129:P130)</f>
        <v>0</v>
      </c>
      <c r="Q128" s="194"/>
      <c r="R128" s="195">
        <f>SUM(R129:R130)</f>
        <v>0</v>
      </c>
      <c r="S128" s="194"/>
      <c r="T128" s="196">
        <f>SUM(T129:T130)</f>
        <v>0</v>
      </c>
      <c r="AR128" s="197" t="s">
        <v>75</v>
      </c>
      <c r="AT128" s="198" t="s">
        <v>69</v>
      </c>
      <c r="AU128" s="198" t="s">
        <v>75</v>
      </c>
      <c r="AY128" s="197" t="s">
        <v>111</v>
      </c>
      <c r="BK128" s="199">
        <f>SUM(BK129:BK130)</f>
        <v>0</v>
      </c>
    </row>
    <row r="129" spans="2:65" s="1" customFormat="1" ht="24" customHeight="1">
      <c r="B129" s="36"/>
      <c r="C129" s="202" t="s">
        <v>219</v>
      </c>
      <c r="D129" s="202" t="s">
        <v>114</v>
      </c>
      <c r="E129" s="203" t="s">
        <v>220</v>
      </c>
      <c r="F129" s="204" t="s">
        <v>221</v>
      </c>
      <c r="G129" s="205" t="s">
        <v>126</v>
      </c>
      <c r="H129" s="206">
        <v>411.2</v>
      </c>
      <c r="I129" s="207"/>
      <c r="J129" s="208">
        <f>ROUND(I129*H129,2)</f>
        <v>0</v>
      </c>
      <c r="K129" s="204" t="s">
        <v>118</v>
      </c>
      <c r="L129" s="41"/>
      <c r="M129" s="209" t="s">
        <v>19</v>
      </c>
      <c r="N129" s="210" t="s">
        <v>41</v>
      </c>
      <c r="O129" s="81"/>
      <c r="P129" s="211">
        <f>O129*H129</f>
        <v>0</v>
      </c>
      <c r="Q129" s="211">
        <v>0</v>
      </c>
      <c r="R129" s="211">
        <f>Q129*H129</f>
        <v>0</v>
      </c>
      <c r="S129" s="211">
        <v>0</v>
      </c>
      <c r="T129" s="212">
        <f>S129*H129</f>
        <v>0</v>
      </c>
      <c r="AR129" s="213" t="s">
        <v>119</v>
      </c>
      <c r="AT129" s="213" t="s">
        <v>114</v>
      </c>
      <c r="AU129" s="213" t="s">
        <v>77</v>
      </c>
      <c r="AY129" s="15" t="s">
        <v>111</v>
      </c>
      <c r="BE129" s="214">
        <f>IF(N129="základní",J129,0)</f>
        <v>0</v>
      </c>
      <c r="BF129" s="214">
        <f>IF(N129="snížená",J129,0)</f>
        <v>0</v>
      </c>
      <c r="BG129" s="214">
        <f>IF(N129="zákl. přenesená",J129,0)</f>
        <v>0</v>
      </c>
      <c r="BH129" s="214">
        <f>IF(N129="sníž. přenesená",J129,0)</f>
        <v>0</v>
      </c>
      <c r="BI129" s="214">
        <f>IF(N129="nulová",J129,0)</f>
        <v>0</v>
      </c>
      <c r="BJ129" s="15" t="s">
        <v>75</v>
      </c>
      <c r="BK129" s="214">
        <f>ROUND(I129*H129,2)</f>
        <v>0</v>
      </c>
      <c r="BL129" s="15" t="s">
        <v>119</v>
      </c>
      <c r="BM129" s="213" t="s">
        <v>222</v>
      </c>
    </row>
    <row r="130" spans="2:47" s="1" customFormat="1" ht="12">
      <c r="B130" s="36"/>
      <c r="C130" s="37"/>
      <c r="D130" s="215" t="s">
        <v>121</v>
      </c>
      <c r="E130" s="37"/>
      <c r="F130" s="216" t="s">
        <v>223</v>
      </c>
      <c r="G130" s="37"/>
      <c r="H130" s="37"/>
      <c r="I130" s="127"/>
      <c r="J130" s="37"/>
      <c r="K130" s="37"/>
      <c r="L130" s="41"/>
      <c r="M130" s="217"/>
      <c r="N130" s="81"/>
      <c r="O130" s="81"/>
      <c r="P130" s="81"/>
      <c r="Q130" s="81"/>
      <c r="R130" s="81"/>
      <c r="S130" s="81"/>
      <c r="T130" s="82"/>
      <c r="AT130" s="15" t="s">
        <v>121</v>
      </c>
      <c r="AU130" s="15" t="s">
        <v>77</v>
      </c>
    </row>
    <row r="131" spans="2:63" s="11" customFormat="1" ht="22.8" customHeight="1">
      <c r="B131" s="186"/>
      <c r="C131" s="187"/>
      <c r="D131" s="188" t="s">
        <v>69</v>
      </c>
      <c r="E131" s="200" t="s">
        <v>119</v>
      </c>
      <c r="F131" s="200" t="s">
        <v>224</v>
      </c>
      <c r="G131" s="187"/>
      <c r="H131" s="187"/>
      <c r="I131" s="190"/>
      <c r="J131" s="201">
        <f>BK131</f>
        <v>0</v>
      </c>
      <c r="K131" s="187"/>
      <c r="L131" s="192"/>
      <c r="M131" s="193"/>
      <c r="N131" s="194"/>
      <c r="O131" s="194"/>
      <c r="P131" s="195">
        <f>SUM(P132:P133)</f>
        <v>0</v>
      </c>
      <c r="Q131" s="194"/>
      <c r="R131" s="195">
        <f>SUM(R132:R133)</f>
        <v>0</v>
      </c>
      <c r="S131" s="194"/>
      <c r="T131" s="196">
        <f>SUM(T132:T133)</f>
        <v>0</v>
      </c>
      <c r="AR131" s="197" t="s">
        <v>75</v>
      </c>
      <c r="AT131" s="198" t="s">
        <v>69</v>
      </c>
      <c r="AU131" s="198" t="s">
        <v>75</v>
      </c>
      <c r="AY131" s="197" t="s">
        <v>111</v>
      </c>
      <c r="BK131" s="199">
        <f>SUM(BK132:BK133)</f>
        <v>0</v>
      </c>
    </row>
    <row r="132" spans="2:65" s="1" customFormat="1" ht="24" customHeight="1">
      <c r="B132" s="36"/>
      <c r="C132" s="202" t="s">
        <v>225</v>
      </c>
      <c r="D132" s="202" t="s">
        <v>114</v>
      </c>
      <c r="E132" s="203" t="s">
        <v>226</v>
      </c>
      <c r="F132" s="204" t="s">
        <v>227</v>
      </c>
      <c r="G132" s="205" t="s">
        <v>126</v>
      </c>
      <c r="H132" s="206">
        <v>1.2</v>
      </c>
      <c r="I132" s="207"/>
      <c r="J132" s="208">
        <f>ROUND(I132*H132,2)</f>
        <v>0</v>
      </c>
      <c r="K132" s="204" t="s">
        <v>118</v>
      </c>
      <c r="L132" s="41"/>
      <c r="M132" s="209" t="s">
        <v>19</v>
      </c>
      <c r="N132" s="210" t="s">
        <v>41</v>
      </c>
      <c r="O132" s="81"/>
      <c r="P132" s="211">
        <f>O132*H132</f>
        <v>0</v>
      </c>
      <c r="Q132" s="211">
        <v>0</v>
      </c>
      <c r="R132" s="211">
        <f>Q132*H132</f>
        <v>0</v>
      </c>
      <c r="S132" s="211">
        <v>0</v>
      </c>
      <c r="T132" s="212">
        <f>S132*H132</f>
        <v>0</v>
      </c>
      <c r="AR132" s="213" t="s">
        <v>119</v>
      </c>
      <c r="AT132" s="213" t="s">
        <v>114</v>
      </c>
      <c r="AU132" s="213" t="s">
        <v>77</v>
      </c>
      <c r="AY132" s="15" t="s">
        <v>111</v>
      </c>
      <c r="BE132" s="214">
        <f>IF(N132="základní",J132,0)</f>
        <v>0</v>
      </c>
      <c r="BF132" s="214">
        <f>IF(N132="snížená",J132,0)</f>
        <v>0</v>
      </c>
      <c r="BG132" s="214">
        <f>IF(N132="zákl. přenesená",J132,0)</f>
        <v>0</v>
      </c>
      <c r="BH132" s="214">
        <f>IF(N132="sníž. přenesená",J132,0)</f>
        <v>0</v>
      </c>
      <c r="BI132" s="214">
        <f>IF(N132="nulová",J132,0)</f>
        <v>0</v>
      </c>
      <c r="BJ132" s="15" t="s">
        <v>75</v>
      </c>
      <c r="BK132" s="214">
        <f>ROUND(I132*H132,2)</f>
        <v>0</v>
      </c>
      <c r="BL132" s="15" t="s">
        <v>119</v>
      </c>
      <c r="BM132" s="213" t="s">
        <v>228</v>
      </c>
    </row>
    <row r="133" spans="2:47" s="1" customFormat="1" ht="12">
      <c r="B133" s="36"/>
      <c r="C133" s="37"/>
      <c r="D133" s="215" t="s">
        <v>121</v>
      </c>
      <c r="E133" s="37"/>
      <c r="F133" s="216" t="s">
        <v>229</v>
      </c>
      <c r="G133" s="37"/>
      <c r="H133" s="37"/>
      <c r="I133" s="127"/>
      <c r="J133" s="37"/>
      <c r="K133" s="37"/>
      <c r="L133" s="41"/>
      <c r="M133" s="217"/>
      <c r="N133" s="81"/>
      <c r="O133" s="81"/>
      <c r="P133" s="81"/>
      <c r="Q133" s="81"/>
      <c r="R133" s="81"/>
      <c r="S133" s="81"/>
      <c r="T133" s="82"/>
      <c r="AT133" s="15" t="s">
        <v>121</v>
      </c>
      <c r="AU133" s="15" t="s">
        <v>77</v>
      </c>
    </row>
    <row r="134" spans="2:63" s="11" customFormat="1" ht="22.8" customHeight="1">
      <c r="B134" s="186"/>
      <c r="C134" s="187"/>
      <c r="D134" s="188" t="s">
        <v>69</v>
      </c>
      <c r="E134" s="200" t="s">
        <v>123</v>
      </c>
      <c r="F134" s="200" t="s">
        <v>230</v>
      </c>
      <c r="G134" s="187"/>
      <c r="H134" s="187"/>
      <c r="I134" s="190"/>
      <c r="J134" s="201">
        <f>BK134</f>
        <v>0</v>
      </c>
      <c r="K134" s="187"/>
      <c r="L134" s="192"/>
      <c r="M134" s="193"/>
      <c r="N134" s="194"/>
      <c r="O134" s="194"/>
      <c r="P134" s="195">
        <f>SUM(P135:P151)</f>
        <v>0</v>
      </c>
      <c r="Q134" s="194"/>
      <c r="R134" s="195">
        <f>SUM(R135:R151)</f>
        <v>107.149646</v>
      </c>
      <c r="S134" s="194"/>
      <c r="T134" s="196">
        <f>SUM(T135:T151)</f>
        <v>0</v>
      </c>
      <c r="AR134" s="197" t="s">
        <v>75</v>
      </c>
      <c r="AT134" s="198" t="s">
        <v>69</v>
      </c>
      <c r="AU134" s="198" t="s">
        <v>75</v>
      </c>
      <c r="AY134" s="197" t="s">
        <v>111</v>
      </c>
      <c r="BK134" s="199">
        <f>SUM(BK135:BK151)</f>
        <v>0</v>
      </c>
    </row>
    <row r="135" spans="2:65" s="1" customFormat="1" ht="16.5" customHeight="1">
      <c r="B135" s="36"/>
      <c r="C135" s="202" t="s">
        <v>231</v>
      </c>
      <c r="D135" s="202" t="s">
        <v>114</v>
      </c>
      <c r="E135" s="203" t="s">
        <v>232</v>
      </c>
      <c r="F135" s="204" t="s">
        <v>233</v>
      </c>
      <c r="G135" s="205" t="s">
        <v>126</v>
      </c>
      <c r="H135" s="206">
        <v>321</v>
      </c>
      <c r="I135" s="207"/>
      <c r="J135" s="208">
        <f>ROUND(I135*H135,2)</f>
        <v>0</v>
      </c>
      <c r="K135" s="204" t="s">
        <v>118</v>
      </c>
      <c r="L135" s="41"/>
      <c r="M135" s="209" t="s">
        <v>19</v>
      </c>
      <c r="N135" s="210" t="s">
        <v>41</v>
      </c>
      <c r="O135" s="81"/>
      <c r="P135" s="211">
        <f>O135*H135</f>
        <v>0</v>
      </c>
      <c r="Q135" s="211">
        <v>0</v>
      </c>
      <c r="R135" s="211">
        <f>Q135*H135</f>
        <v>0</v>
      </c>
      <c r="S135" s="211">
        <v>0</v>
      </c>
      <c r="T135" s="212">
        <f>S135*H135</f>
        <v>0</v>
      </c>
      <c r="AR135" s="213" t="s">
        <v>119</v>
      </c>
      <c r="AT135" s="213" t="s">
        <v>114</v>
      </c>
      <c r="AU135" s="213" t="s">
        <v>77</v>
      </c>
      <c r="AY135" s="15" t="s">
        <v>111</v>
      </c>
      <c r="BE135" s="214">
        <f>IF(N135="základní",J135,0)</f>
        <v>0</v>
      </c>
      <c r="BF135" s="214">
        <f>IF(N135="snížená",J135,0)</f>
        <v>0</v>
      </c>
      <c r="BG135" s="214">
        <f>IF(N135="zákl. přenesená",J135,0)</f>
        <v>0</v>
      </c>
      <c r="BH135" s="214">
        <f>IF(N135="sníž. přenesená",J135,0)</f>
        <v>0</v>
      </c>
      <c r="BI135" s="214">
        <f>IF(N135="nulová",J135,0)</f>
        <v>0</v>
      </c>
      <c r="BJ135" s="15" t="s">
        <v>75</v>
      </c>
      <c r="BK135" s="214">
        <f>ROUND(I135*H135,2)</f>
        <v>0</v>
      </c>
      <c r="BL135" s="15" t="s">
        <v>119</v>
      </c>
      <c r="BM135" s="213" t="s">
        <v>234</v>
      </c>
    </row>
    <row r="136" spans="2:65" s="1" customFormat="1" ht="24" customHeight="1">
      <c r="B136" s="36"/>
      <c r="C136" s="202" t="s">
        <v>235</v>
      </c>
      <c r="D136" s="202" t="s">
        <v>114</v>
      </c>
      <c r="E136" s="203" t="s">
        <v>236</v>
      </c>
      <c r="F136" s="204" t="s">
        <v>237</v>
      </c>
      <c r="G136" s="205" t="s">
        <v>126</v>
      </c>
      <c r="H136" s="206">
        <v>47</v>
      </c>
      <c r="I136" s="207"/>
      <c r="J136" s="208">
        <f>ROUND(I136*H136,2)</f>
        <v>0</v>
      </c>
      <c r="K136" s="204" t="s">
        <v>118</v>
      </c>
      <c r="L136" s="41"/>
      <c r="M136" s="209" t="s">
        <v>19</v>
      </c>
      <c r="N136" s="210" t="s">
        <v>41</v>
      </c>
      <c r="O136" s="81"/>
      <c r="P136" s="211">
        <f>O136*H136</f>
        <v>0</v>
      </c>
      <c r="Q136" s="211">
        <v>0.15826</v>
      </c>
      <c r="R136" s="211">
        <f>Q136*H136</f>
        <v>7.43822</v>
      </c>
      <c r="S136" s="211">
        <v>0</v>
      </c>
      <c r="T136" s="212">
        <f>S136*H136</f>
        <v>0</v>
      </c>
      <c r="AR136" s="213" t="s">
        <v>119</v>
      </c>
      <c r="AT136" s="213" t="s">
        <v>114</v>
      </c>
      <c r="AU136" s="213" t="s">
        <v>77</v>
      </c>
      <c r="AY136" s="15" t="s">
        <v>111</v>
      </c>
      <c r="BE136" s="214">
        <f>IF(N136="základní",J136,0)</f>
        <v>0</v>
      </c>
      <c r="BF136" s="214">
        <f>IF(N136="snížená",J136,0)</f>
        <v>0</v>
      </c>
      <c r="BG136" s="214">
        <f>IF(N136="zákl. přenesená",J136,0)</f>
        <v>0</v>
      </c>
      <c r="BH136" s="214">
        <f>IF(N136="sníž. přenesená",J136,0)</f>
        <v>0</v>
      </c>
      <c r="BI136" s="214">
        <f>IF(N136="nulová",J136,0)</f>
        <v>0</v>
      </c>
      <c r="BJ136" s="15" t="s">
        <v>75</v>
      </c>
      <c r="BK136" s="214">
        <f>ROUND(I136*H136,2)</f>
        <v>0</v>
      </c>
      <c r="BL136" s="15" t="s">
        <v>119</v>
      </c>
      <c r="BM136" s="213" t="s">
        <v>238</v>
      </c>
    </row>
    <row r="137" spans="2:47" s="1" customFormat="1" ht="12">
      <c r="B137" s="36"/>
      <c r="C137" s="37"/>
      <c r="D137" s="215" t="s">
        <v>121</v>
      </c>
      <c r="E137" s="37"/>
      <c r="F137" s="216" t="s">
        <v>239</v>
      </c>
      <c r="G137" s="37"/>
      <c r="H137" s="37"/>
      <c r="I137" s="127"/>
      <c r="J137" s="37"/>
      <c r="K137" s="37"/>
      <c r="L137" s="41"/>
      <c r="M137" s="217"/>
      <c r="N137" s="81"/>
      <c r="O137" s="81"/>
      <c r="P137" s="81"/>
      <c r="Q137" s="81"/>
      <c r="R137" s="81"/>
      <c r="S137" s="81"/>
      <c r="T137" s="82"/>
      <c r="AT137" s="15" t="s">
        <v>121</v>
      </c>
      <c r="AU137" s="15" t="s">
        <v>77</v>
      </c>
    </row>
    <row r="138" spans="2:65" s="1" customFormat="1" ht="16.5" customHeight="1">
      <c r="B138" s="36"/>
      <c r="C138" s="202" t="s">
        <v>240</v>
      </c>
      <c r="D138" s="202" t="s">
        <v>114</v>
      </c>
      <c r="E138" s="203" t="s">
        <v>241</v>
      </c>
      <c r="F138" s="204" t="s">
        <v>242</v>
      </c>
      <c r="G138" s="205" t="s">
        <v>126</v>
      </c>
      <c r="H138" s="206">
        <v>47</v>
      </c>
      <c r="I138" s="207"/>
      <c r="J138" s="208">
        <f>ROUND(I138*H138,2)</f>
        <v>0</v>
      </c>
      <c r="K138" s="204" t="s">
        <v>118</v>
      </c>
      <c r="L138" s="41"/>
      <c r="M138" s="209" t="s">
        <v>19</v>
      </c>
      <c r="N138" s="210" t="s">
        <v>41</v>
      </c>
      <c r="O138" s="81"/>
      <c r="P138" s="211">
        <f>O138*H138</f>
        <v>0</v>
      </c>
      <c r="Q138" s="211">
        <v>0</v>
      </c>
      <c r="R138" s="211">
        <f>Q138*H138</f>
        <v>0</v>
      </c>
      <c r="S138" s="211">
        <v>0</v>
      </c>
      <c r="T138" s="212">
        <f>S138*H138</f>
        <v>0</v>
      </c>
      <c r="AR138" s="213" t="s">
        <v>119</v>
      </c>
      <c r="AT138" s="213" t="s">
        <v>114</v>
      </c>
      <c r="AU138" s="213" t="s">
        <v>77</v>
      </c>
      <c r="AY138" s="15" t="s">
        <v>111</v>
      </c>
      <c r="BE138" s="214">
        <f>IF(N138="základní",J138,0)</f>
        <v>0</v>
      </c>
      <c r="BF138" s="214">
        <f>IF(N138="snížená",J138,0)</f>
        <v>0</v>
      </c>
      <c r="BG138" s="214">
        <f>IF(N138="zákl. přenesená",J138,0)</f>
        <v>0</v>
      </c>
      <c r="BH138" s="214">
        <f>IF(N138="sníž. přenesená",J138,0)</f>
        <v>0</v>
      </c>
      <c r="BI138" s="214">
        <f>IF(N138="nulová",J138,0)</f>
        <v>0</v>
      </c>
      <c r="BJ138" s="15" t="s">
        <v>75</v>
      </c>
      <c r="BK138" s="214">
        <f>ROUND(I138*H138,2)</f>
        <v>0</v>
      </c>
      <c r="BL138" s="15" t="s">
        <v>119</v>
      </c>
      <c r="BM138" s="213" t="s">
        <v>243</v>
      </c>
    </row>
    <row r="139" spans="2:65" s="1" customFormat="1" ht="24" customHeight="1">
      <c r="B139" s="36"/>
      <c r="C139" s="202" t="s">
        <v>244</v>
      </c>
      <c r="D139" s="202" t="s">
        <v>114</v>
      </c>
      <c r="E139" s="203" t="s">
        <v>245</v>
      </c>
      <c r="F139" s="204" t="s">
        <v>246</v>
      </c>
      <c r="G139" s="205" t="s">
        <v>126</v>
      </c>
      <c r="H139" s="206">
        <v>47</v>
      </c>
      <c r="I139" s="207"/>
      <c r="J139" s="208">
        <f>ROUND(I139*H139,2)</f>
        <v>0</v>
      </c>
      <c r="K139" s="204" t="s">
        <v>118</v>
      </c>
      <c r="L139" s="41"/>
      <c r="M139" s="209" t="s">
        <v>19</v>
      </c>
      <c r="N139" s="210" t="s">
        <v>41</v>
      </c>
      <c r="O139" s="81"/>
      <c r="P139" s="211">
        <f>O139*H139</f>
        <v>0</v>
      </c>
      <c r="Q139" s="211">
        <v>0</v>
      </c>
      <c r="R139" s="211">
        <f>Q139*H139</f>
        <v>0</v>
      </c>
      <c r="S139" s="211">
        <v>0</v>
      </c>
      <c r="T139" s="212">
        <f>S139*H139</f>
        <v>0</v>
      </c>
      <c r="AR139" s="213" t="s">
        <v>119</v>
      </c>
      <c r="AT139" s="213" t="s">
        <v>114</v>
      </c>
      <c r="AU139" s="213" t="s">
        <v>77</v>
      </c>
      <c r="AY139" s="15" t="s">
        <v>111</v>
      </c>
      <c r="BE139" s="214">
        <f>IF(N139="základní",J139,0)</f>
        <v>0</v>
      </c>
      <c r="BF139" s="214">
        <f>IF(N139="snížená",J139,0)</f>
        <v>0</v>
      </c>
      <c r="BG139" s="214">
        <f>IF(N139="zákl. přenesená",J139,0)</f>
        <v>0</v>
      </c>
      <c r="BH139" s="214">
        <f>IF(N139="sníž. přenesená",J139,0)</f>
        <v>0</v>
      </c>
      <c r="BI139" s="214">
        <f>IF(N139="nulová",J139,0)</f>
        <v>0</v>
      </c>
      <c r="BJ139" s="15" t="s">
        <v>75</v>
      </c>
      <c r="BK139" s="214">
        <f>ROUND(I139*H139,2)</f>
        <v>0</v>
      </c>
      <c r="BL139" s="15" t="s">
        <v>119</v>
      </c>
      <c r="BM139" s="213" t="s">
        <v>247</v>
      </c>
    </row>
    <row r="140" spans="2:47" s="1" customFormat="1" ht="12">
      <c r="B140" s="36"/>
      <c r="C140" s="37"/>
      <c r="D140" s="215" t="s">
        <v>121</v>
      </c>
      <c r="E140" s="37"/>
      <c r="F140" s="216" t="s">
        <v>248</v>
      </c>
      <c r="G140" s="37"/>
      <c r="H140" s="37"/>
      <c r="I140" s="127"/>
      <c r="J140" s="37"/>
      <c r="K140" s="37"/>
      <c r="L140" s="41"/>
      <c r="M140" s="217"/>
      <c r="N140" s="81"/>
      <c r="O140" s="81"/>
      <c r="P140" s="81"/>
      <c r="Q140" s="81"/>
      <c r="R140" s="81"/>
      <c r="S140" s="81"/>
      <c r="T140" s="82"/>
      <c r="AT140" s="15" t="s">
        <v>121</v>
      </c>
      <c r="AU140" s="15" t="s">
        <v>77</v>
      </c>
    </row>
    <row r="141" spans="2:65" s="1" customFormat="1" ht="24" customHeight="1">
      <c r="B141" s="36"/>
      <c r="C141" s="202" t="s">
        <v>249</v>
      </c>
      <c r="D141" s="202" t="s">
        <v>114</v>
      </c>
      <c r="E141" s="203" t="s">
        <v>250</v>
      </c>
      <c r="F141" s="204" t="s">
        <v>251</v>
      </c>
      <c r="G141" s="205" t="s">
        <v>126</v>
      </c>
      <c r="H141" s="206">
        <v>24</v>
      </c>
      <c r="I141" s="207"/>
      <c r="J141" s="208">
        <f>ROUND(I141*H141,2)</f>
        <v>0</v>
      </c>
      <c r="K141" s="204" t="s">
        <v>118</v>
      </c>
      <c r="L141" s="41"/>
      <c r="M141" s="209" t="s">
        <v>19</v>
      </c>
      <c r="N141" s="210" t="s">
        <v>41</v>
      </c>
      <c r="O141" s="81"/>
      <c r="P141" s="211">
        <f>O141*H141</f>
        <v>0</v>
      </c>
      <c r="Q141" s="211">
        <v>0.0835</v>
      </c>
      <c r="R141" s="211">
        <f>Q141*H141</f>
        <v>2.004</v>
      </c>
      <c r="S141" s="211">
        <v>0</v>
      </c>
      <c r="T141" s="212">
        <f>S141*H141</f>
        <v>0</v>
      </c>
      <c r="AR141" s="213" t="s">
        <v>119</v>
      </c>
      <c r="AT141" s="213" t="s">
        <v>114</v>
      </c>
      <c r="AU141" s="213" t="s">
        <v>77</v>
      </c>
      <c r="AY141" s="15" t="s">
        <v>111</v>
      </c>
      <c r="BE141" s="214">
        <f>IF(N141="základní",J141,0)</f>
        <v>0</v>
      </c>
      <c r="BF141" s="214">
        <f>IF(N141="snížená",J141,0)</f>
        <v>0</v>
      </c>
      <c r="BG141" s="214">
        <f>IF(N141="zákl. přenesená",J141,0)</f>
        <v>0</v>
      </c>
      <c r="BH141" s="214">
        <f>IF(N141="sníž. přenesená",J141,0)</f>
        <v>0</v>
      </c>
      <c r="BI141" s="214">
        <f>IF(N141="nulová",J141,0)</f>
        <v>0</v>
      </c>
      <c r="BJ141" s="15" t="s">
        <v>75</v>
      </c>
      <c r="BK141" s="214">
        <f>ROUND(I141*H141,2)</f>
        <v>0</v>
      </c>
      <c r="BL141" s="15" t="s">
        <v>119</v>
      </c>
      <c r="BM141" s="213" t="s">
        <v>252</v>
      </c>
    </row>
    <row r="142" spans="2:47" s="1" customFormat="1" ht="12">
      <c r="B142" s="36"/>
      <c r="C142" s="37"/>
      <c r="D142" s="215" t="s">
        <v>121</v>
      </c>
      <c r="E142" s="37"/>
      <c r="F142" s="216" t="s">
        <v>253</v>
      </c>
      <c r="G142" s="37"/>
      <c r="H142" s="37"/>
      <c r="I142" s="127"/>
      <c r="J142" s="37"/>
      <c r="K142" s="37"/>
      <c r="L142" s="41"/>
      <c r="M142" s="217"/>
      <c r="N142" s="81"/>
      <c r="O142" s="81"/>
      <c r="P142" s="81"/>
      <c r="Q142" s="81"/>
      <c r="R142" s="81"/>
      <c r="S142" s="81"/>
      <c r="T142" s="82"/>
      <c r="AT142" s="15" t="s">
        <v>121</v>
      </c>
      <c r="AU142" s="15" t="s">
        <v>77</v>
      </c>
    </row>
    <row r="143" spans="2:65" s="1" customFormat="1" ht="16.5" customHeight="1">
      <c r="B143" s="36"/>
      <c r="C143" s="218" t="s">
        <v>254</v>
      </c>
      <c r="D143" s="218" t="s">
        <v>179</v>
      </c>
      <c r="E143" s="219" t="s">
        <v>255</v>
      </c>
      <c r="F143" s="220" t="s">
        <v>256</v>
      </c>
      <c r="G143" s="221" t="s">
        <v>117</v>
      </c>
      <c r="H143" s="222">
        <v>4</v>
      </c>
      <c r="I143" s="223"/>
      <c r="J143" s="224">
        <f>ROUND(I143*H143,2)</f>
        <v>0</v>
      </c>
      <c r="K143" s="220" t="s">
        <v>118</v>
      </c>
      <c r="L143" s="225"/>
      <c r="M143" s="226" t="s">
        <v>19</v>
      </c>
      <c r="N143" s="227" t="s">
        <v>41</v>
      </c>
      <c r="O143" s="81"/>
      <c r="P143" s="211">
        <f>O143*H143</f>
        <v>0</v>
      </c>
      <c r="Q143" s="211">
        <v>2.7</v>
      </c>
      <c r="R143" s="211">
        <f>Q143*H143</f>
        <v>10.8</v>
      </c>
      <c r="S143" s="211">
        <v>0</v>
      </c>
      <c r="T143" s="212">
        <f>S143*H143</f>
        <v>0</v>
      </c>
      <c r="AR143" s="213" t="s">
        <v>169</v>
      </c>
      <c r="AT143" s="213" t="s">
        <v>179</v>
      </c>
      <c r="AU143" s="213" t="s">
        <v>77</v>
      </c>
      <c r="AY143" s="15" t="s">
        <v>111</v>
      </c>
      <c r="BE143" s="214">
        <f>IF(N143="základní",J143,0)</f>
        <v>0</v>
      </c>
      <c r="BF143" s="214">
        <f>IF(N143="snížená",J143,0)</f>
        <v>0</v>
      </c>
      <c r="BG143" s="214">
        <f>IF(N143="zákl. přenesená",J143,0)</f>
        <v>0</v>
      </c>
      <c r="BH143" s="214">
        <f>IF(N143="sníž. přenesená",J143,0)</f>
        <v>0</v>
      </c>
      <c r="BI143" s="214">
        <f>IF(N143="nulová",J143,0)</f>
        <v>0</v>
      </c>
      <c r="BJ143" s="15" t="s">
        <v>75</v>
      </c>
      <c r="BK143" s="214">
        <f>ROUND(I143*H143,2)</f>
        <v>0</v>
      </c>
      <c r="BL143" s="15" t="s">
        <v>119</v>
      </c>
      <c r="BM143" s="213" t="s">
        <v>257</v>
      </c>
    </row>
    <row r="144" spans="2:65" s="1" customFormat="1" ht="24" customHeight="1">
      <c r="B144" s="36"/>
      <c r="C144" s="202" t="s">
        <v>258</v>
      </c>
      <c r="D144" s="202" t="s">
        <v>114</v>
      </c>
      <c r="E144" s="203" t="s">
        <v>259</v>
      </c>
      <c r="F144" s="204" t="s">
        <v>260</v>
      </c>
      <c r="G144" s="205" t="s">
        <v>126</v>
      </c>
      <c r="H144" s="206">
        <v>321</v>
      </c>
      <c r="I144" s="207"/>
      <c r="J144" s="208">
        <f>ROUND(I144*H144,2)</f>
        <v>0</v>
      </c>
      <c r="K144" s="204" t="s">
        <v>19</v>
      </c>
      <c r="L144" s="41"/>
      <c r="M144" s="209" t="s">
        <v>19</v>
      </c>
      <c r="N144" s="210" t="s">
        <v>41</v>
      </c>
      <c r="O144" s="81"/>
      <c r="P144" s="211">
        <f>O144*H144</f>
        <v>0</v>
      </c>
      <c r="Q144" s="211">
        <v>0.10362</v>
      </c>
      <c r="R144" s="211">
        <f>Q144*H144</f>
        <v>33.26202</v>
      </c>
      <c r="S144" s="211">
        <v>0</v>
      </c>
      <c r="T144" s="212">
        <f>S144*H144</f>
        <v>0</v>
      </c>
      <c r="AR144" s="213" t="s">
        <v>119</v>
      </c>
      <c r="AT144" s="213" t="s">
        <v>114</v>
      </c>
      <c r="AU144" s="213" t="s">
        <v>77</v>
      </c>
      <c r="AY144" s="15" t="s">
        <v>111</v>
      </c>
      <c r="BE144" s="214">
        <f>IF(N144="základní",J144,0)</f>
        <v>0</v>
      </c>
      <c r="BF144" s="214">
        <f>IF(N144="snížená",J144,0)</f>
        <v>0</v>
      </c>
      <c r="BG144" s="214">
        <f>IF(N144="zákl. přenesená",J144,0)</f>
        <v>0</v>
      </c>
      <c r="BH144" s="214">
        <f>IF(N144="sníž. přenesená",J144,0)</f>
        <v>0</v>
      </c>
      <c r="BI144" s="214">
        <f>IF(N144="nulová",J144,0)</f>
        <v>0</v>
      </c>
      <c r="BJ144" s="15" t="s">
        <v>75</v>
      </c>
      <c r="BK144" s="214">
        <f>ROUND(I144*H144,2)</f>
        <v>0</v>
      </c>
      <c r="BL144" s="15" t="s">
        <v>119</v>
      </c>
      <c r="BM144" s="213" t="s">
        <v>261</v>
      </c>
    </row>
    <row r="145" spans="2:47" s="1" customFormat="1" ht="12">
      <c r="B145" s="36"/>
      <c r="C145" s="37"/>
      <c r="D145" s="215" t="s">
        <v>121</v>
      </c>
      <c r="E145" s="37"/>
      <c r="F145" s="216" t="s">
        <v>262</v>
      </c>
      <c r="G145" s="37"/>
      <c r="H145" s="37"/>
      <c r="I145" s="127"/>
      <c r="J145" s="37"/>
      <c r="K145" s="37"/>
      <c r="L145" s="41"/>
      <c r="M145" s="217"/>
      <c r="N145" s="81"/>
      <c r="O145" s="81"/>
      <c r="P145" s="81"/>
      <c r="Q145" s="81"/>
      <c r="R145" s="81"/>
      <c r="S145" s="81"/>
      <c r="T145" s="82"/>
      <c r="AT145" s="15" t="s">
        <v>121</v>
      </c>
      <c r="AU145" s="15" t="s">
        <v>77</v>
      </c>
    </row>
    <row r="146" spans="2:65" s="1" customFormat="1" ht="16.5" customHeight="1">
      <c r="B146" s="36"/>
      <c r="C146" s="218" t="s">
        <v>263</v>
      </c>
      <c r="D146" s="218" t="s">
        <v>179</v>
      </c>
      <c r="E146" s="219" t="s">
        <v>264</v>
      </c>
      <c r="F146" s="220" t="s">
        <v>265</v>
      </c>
      <c r="G146" s="221" t="s">
        <v>126</v>
      </c>
      <c r="H146" s="222">
        <v>14.825</v>
      </c>
      <c r="I146" s="223"/>
      <c r="J146" s="224">
        <f>ROUND(I146*H146,2)</f>
        <v>0</v>
      </c>
      <c r="K146" s="220" t="s">
        <v>19</v>
      </c>
      <c r="L146" s="225"/>
      <c r="M146" s="226" t="s">
        <v>19</v>
      </c>
      <c r="N146" s="227" t="s">
        <v>41</v>
      </c>
      <c r="O146" s="81"/>
      <c r="P146" s="211">
        <f>O146*H146</f>
        <v>0</v>
      </c>
      <c r="Q146" s="211">
        <v>0.12</v>
      </c>
      <c r="R146" s="211">
        <f>Q146*H146</f>
        <v>1.779</v>
      </c>
      <c r="S146" s="211">
        <v>0</v>
      </c>
      <c r="T146" s="212">
        <f>S146*H146</f>
        <v>0</v>
      </c>
      <c r="AR146" s="213" t="s">
        <v>169</v>
      </c>
      <c r="AT146" s="213" t="s">
        <v>179</v>
      </c>
      <c r="AU146" s="213" t="s">
        <v>77</v>
      </c>
      <c r="AY146" s="15" t="s">
        <v>111</v>
      </c>
      <c r="BE146" s="214">
        <f>IF(N146="základní",J146,0)</f>
        <v>0</v>
      </c>
      <c r="BF146" s="214">
        <f>IF(N146="snížená",J146,0)</f>
        <v>0</v>
      </c>
      <c r="BG146" s="214">
        <f>IF(N146="zákl. přenesená",J146,0)</f>
        <v>0</v>
      </c>
      <c r="BH146" s="214">
        <f>IF(N146="sníž. přenesená",J146,0)</f>
        <v>0</v>
      </c>
      <c r="BI146" s="214">
        <f>IF(N146="nulová",J146,0)</f>
        <v>0</v>
      </c>
      <c r="BJ146" s="15" t="s">
        <v>75</v>
      </c>
      <c r="BK146" s="214">
        <f>ROUND(I146*H146,2)</f>
        <v>0</v>
      </c>
      <c r="BL146" s="15" t="s">
        <v>119</v>
      </c>
      <c r="BM146" s="213" t="s">
        <v>266</v>
      </c>
    </row>
    <row r="147" spans="2:65" s="1" customFormat="1" ht="16.5" customHeight="1">
      <c r="B147" s="36"/>
      <c r="C147" s="218" t="s">
        <v>267</v>
      </c>
      <c r="D147" s="218" t="s">
        <v>179</v>
      </c>
      <c r="E147" s="219" t="s">
        <v>268</v>
      </c>
      <c r="F147" s="220" t="s">
        <v>269</v>
      </c>
      <c r="G147" s="221" t="s">
        <v>126</v>
      </c>
      <c r="H147" s="222">
        <v>312.298</v>
      </c>
      <c r="I147" s="223"/>
      <c r="J147" s="224">
        <f>ROUND(I147*H147,2)</f>
        <v>0</v>
      </c>
      <c r="K147" s="220" t="s">
        <v>19</v>
      </c>
      <c r="L147" s="225"/>
      <c r="M147" s="226" t="s">
        <v>19</v>
      </c>
      <c r="N147" s="227" t="s">
        <v>41</v>
      </c>
      <c r="O147" s="81"/>
      <c r="P147" s="211">
        <f>O147*H147</f>
        <v>0</v>
      </c>
      <c r="Q147" s="211">
        <v>0.165</v>
      </c>
      <c r="R147" s="211">
        <f>Q147*H147</f>
        <v>51.52917</v>
      </c>
      <c r="S147" s="211">
        <v>0</v>
      </c>
      <c r="T147" s="212">
        <f>S147*H147</f>
        <v>0</v>
      </c>
      <c r="AR147" s="213" t="s">
        <v>169</v>
      </c>
      <c r="AT147" s="213" t="s">
        <v>179</v>
      </c>
      <c r="AU147" s="213" t="s">
        <v>77</v>
      </c>
      <c r="AY147" s="15" t="s">
        <v>111</v>
      </c>
      <c r="BE147" s="214">
        <f>IF(N147="základní",J147,0)</f>
        <v>0</v>
      </c>
      <c r="BF147" s="214">
        <f>IF(N147="snížená",J147,0)</f>
        <v>0</v>
      </c>
      <c r="BG147" s="214">
        <f>IF(N147="zákl. přenesená",J147,0)</f>
        <v>0</v>
      </c>
      <c r="BH147" s="214">
        <f>IF(N147="sníž. přenesená",J147,0)</f>
        <v>0</v>
      </c>
      <c r="BI147" s="214">
        <f>IF(N147="nulová",J147,0)</f>
        <v>0</v>
      </c>
      <c r="BJ147" s="15" t="s">
        <v>75</v>
      </c>
      <c r="BK147" s="214">
        <f>ROUND(I147*H147,2)</f>
        <v>0</v>
      </c>
      <c r="BL147" s="15" t="s">
        <v>119</v>
      </c>
      <c r="BM147" s="213" t="s">
        <v>270</v>
      </c>
    </row>
    <row r="148" spans="2:65" s="1" customFormat="1" ht="36" customHeight="1">
      <c r="B148" s="36"/>
      <c r="C148" s="202" t="s">
        <v>271</v>
      </c>
      <c r="D148" s="202" t="s">
        <v>114</v>
      </c>
      <c r="E148" s="203" t="s">
        <v>272</v>
      </c>
      <c r="F148" s="204" t="s">
        <v>273</v>
      </c>
      <c r="G148" s="205" t="s">
        <v>126</v>
      </c>
      <c r="H148" s="206">
        <v>1.2</v>
      </c>
      <c r="I148" s="207"/>
      <c r="J148" s="208">
        <f>ROUND(I148*H148,2)</f>
        <v>0</v>
      </c>
      <c r="K148" s="204" t="s">
        <v>118</v>
      </c>
      <c r="L148" s="41"/>
      <c r="M148" s="209" t="s">
        <v>19</v>
      </c>
      <c r="N148" s="210" t="s">
        <v>41</v>
      </c>
      <c r="O148" s="81"/>
      <c r="P148" s="211">
        <f>O148*H148</f>
        <v>0</v>
      </c>
      <c r="Q148" s="211">
        <v>0.1461</v>
      </c>
      <c r="R148" s="211">
        <f>Q148*H148</f>
        <v>0.17532</v>
      </c>
      <c r="S148" s="211">
        <v>0</v>
      </c>
      <c r="T148" s="212">
        <f>S148*H148</f>
        <v>0</v>
      </c>
      <c r="AR148" s="213" t="s">
        <v>119</v>
      </c>
      <c r="AT148" s="213" t="s">
        <v>114</v>
      </c>
      <c r="AU148" s="213" t="s">
        <v>77</v>
      </c>
      <c r="AY148" s="15" t="s">
        <v>111</v>
      </c>
      <c r="BE148" s="214">
        <f>IF(N148="základní",J148,0)</f>
        <v>0</v>
      </c>
      <c r="BF148" s="214">
        <f>IF(N148="snížená",J148,0)</f>
        <v>0</v>
      </c>
      <c r="BG148" s="214">
        <f>IF(N148="zákl. přenesená",J148,0)</f>
        <v>0</v>
      </c>
      <c r="BH148" s="214">
        <f>IF(N148="sníž. přenesená",J148,0)</f>
        <v>0</v>
      </c>
      <c r="BI148" s="214">
        <f>IF(N148="nulová",J148,0)</f>
        <v>0</v>
      </c>
      <c r="BJ148" s="15" t="s">
        <v>75</v>
      </c>
      <c r="BK148" s="214">
        <f>ROUND(I148*H148,2)</f>
        <v>0</v>
      </c>
      <c r="BL148" s="15" t="s">
        <v>119</v>
      </c>
      <c r="BM148" s="213" t="s">
        <v>274</v>
      </c>
    </row>
    <row r="149" spans="2:47" s="1" customFormat="1" ht="12">
      <c r="B149" s="36"/>
      <c r="C149" s="37"/>
      <c r="D149" s="215" t="s">
        <v>121</v>
      </c>
      <c r="E149" s="37"/>
      <c r="F149" s="216" t="s">
        <v>275</v>
      </c>
      <c r="G149" s="37"/>
      <c r="H149" s="37"/>
      <c r="I149" s="127"/>
      <c r="J149" s="37"/>
      <c r="K149" s="37"/>
      <c r="L149" s="41"/>
      <c r="M149" s="217"/>
      <c r="N149" s="81"/>
      <c r="O149" s="81"/>
      <c r="P149" s="81"/>
      <c r="Q149" s="81"/>
      <c r="R149" s="81"/>
      <c r="S149" s="81"/>
      <c r="T149" s="82"/>
      <c r="AT149" s="15" t="s">
        <v>121</v>
      </c>
      <c r="AU149" s="15" t="s">
        <v>77</v>
      </c>
    </row>
    <row r="150" spans="2:65" s="1" customFormat="1" ht="16.5" customHeight="1">
      <c r="B150" s="36"/>
      <c r="C150" s="218" t="s">
        <v>276</v>
      </c>
      <c r="D150" s="218" t="s">
        <v>179</v>
      </c>
      <c r="E150" s="219" t="s">
        <v>277</v>
      </c>
      <c r="F150" s="220" t="s">
        <v>278</v>
      </c>
      <c r="G150" s="221" t="s">
        <v>126</v>
      </c>
      <c r="H150" s="222">
        <v>1.236</v>
      </c>
      <c r="I150" s="223"/>
      <c r="J150" s="224">
        <f>ROUND(I150*H150,2)</f>
        <v>0</v>
      </c>
      <c r="K150" s="220" t="s">
        <v>118</v>
      </c>
      <c r="L150" s="225"/>
      <c r="M150" s="226" t="s">
        <v>19</v>
      </c>
      <c r="N150" s="227" t="s">
        <v>41</v>
      </c>
      <c r="O150" s="81"/>
      <c r="P150" s="211">
        <f>O150*H150</f>
        <v>0</v>
      </c>
      <c r="Q150" s="211">
        <v>0.131</v>
      </c>
      <c r="R150" s="211">
        <f>Q150*H150</f>
        <v>0.161916</v>
      </c>
      <c r="S150" s="211">
        <v>0</v>
      </c>
      <c r="T150" s="212">
        <f>S150*H150</f>
        <v>0</v>
      </c>
      <c r="AR150" s="213" t="s">
        <v>169</v>
      </c>
      <c r="AT150" s="213" t="s">
        <v>179</v>
      </c>
      <c r="AU150" s="213" t="s">
        <v>77</v>
      </c>
      <c r="AY150" s="15" t="s">
        <v>111</v>
      </c>
      <c r="BE150" s="214">
        <f>IF(N150="základní",J150,0)</f>
        <v>0</v>
      </c>
      <c r="BF150" s="214">
        <f>IF(N150="snížená",J150,0)</f>
        <v>0</v>
      </c>
      <c r="BG150" s="214">
        <f>IF(N150="zákl. přenesená",J150,0)</f>
        <v>0</v>
      </c>
      <c r="BH150" s="214">
        <f>IF(N150="sníž. přenesená",J150,0)</f>
        <v>0</v>
      </c>
      <c r="BI150" s="214">
        <f>IF(N150="nulová",J150,0)</f>
        <v>0</v>
      </c>
      <c r="BJ150" s="15" t="s">
        <v>75</v>
      </c>
      <c r="BK150" s="214">
        <f>ROUND(I150*H150,2)</f>
        <v>0</v>
      </c>
      <c r="BL150" s="15" t="s">
        <v>119</v>
      </c>
      <c r="BM150" s="213" t="s">
        <v>279</v>
      </c>
    </row>
    <row r="151" spans="2:51" s="12" customFormat="1" ht="12">
      <c r="B151" s="228"/>
      <c r="C151" s="229"/>
      <c r="D151" s="215" t="s">
        <v>209</v>
      </c>
      <c r="E151" s="229"/>
      <c r="F151" s="230" t="s">
        <v>280</v>
      </c>
      <c r="G151" s="229"/>
      <c r="H151" s="231">
        <v>1.236</v>
      </c>
      <c r="I151" s="232"/>
      <c r="J151" s="229"/>
      <c r="K151" s="229"/>
      <c r="L151" s="233"/>
      <c r="M151" s="234"/>
      <c r="N151" s="235"/>
      <c r="O151" s="235"/>
      <c r="P151" s="235"/>
      <c r="Q151" s="235"/>
      <c r="R151" s="235"/>
      <c r="S151" s="235"/>
      <c r="T151" s="236"/>
      <c r="AT151" s="237" t="s">
        <v>209</v>
      </c>
      <c r="AU151" s="237" t="s">
        <v>77</v>
      </c>
      <c r="AV151" s="12" t="s">
        <v>77</v>
      </c>
      <c r="AW151" s="12" t="s">
        <v>4</v>
      </c>
      <c r="AX151" s="12" t="s">
        <v>75</v>
      </c>
      <c r="AY151" s="237" t="s">
        <v>111</v>
      </c>
    </row>
    <row r="152" spans="2:63" s="11" customFormat="1" ht="22.8" customHeight="1">
      <c r="B152" s="186"/>
      <c r="C152" s="187"/>
      <c r="D152" s="188" t="s">
        <v>69</v>
      </c>
      <c r="E152" s="200" t="s">
        <v>165</v>
      </c>
      <c r="F152" s="200" t="s">
        <v>281</v>
      </c>
      <c r="G152" s="187"/>
      <c r="H152" s="187"/>
      <c r="I152" s="190"/>
      <c r="J152" s="201">
        <f>BK152</f>
        <v>0</v>
      </c>
      <c r="K152" s="187"/>
      <c r="L152" s="192"/>
      <c r="M152" s="193"/>
      <c r="N152" s="194"/>
      <c r="O152" s="194"/>
      <c r="P152" s="195">
        <f>SUM(P153:P167)</f>
        <v>0</v>
      </c>
      <c r="Q152" s="194"/>
      <c r="R152" s="195">
        <f>SUM(R153:R167)</f>
        <v>33.78815501999999</v>
      </c>
      <c r="S152" s="194"/>
      <c r="T152" s="196">
        <f>SUM(T153:T167)</f>
        <v>7.86</v>
      </c>
      <c r="AR152" s="197" t="s">
        <v>75</v>
      </c>
      <c r="AT152" s="198" t="s">
        <v>69</v>
      </c>
      <c r="AU152" s="198" t="s">
        <v>75</v>
      </c>
      <c r="AY152" s="197" t="s">
        <v>111</v>
      </c>
      <c r="BK152" s="199">
        <f>SUM(BK153:BK167)</f>
        <v>0</v>
      </c>
    </row>
    <row r="153" spans="2:65" s="1" customFormat="1" ht="24" customHeight="1">
      <c r="B153" s="36"/>
      <c r="C153" s="202" t="s">
        <v>282</v>
      </c>
      <c r="D153" s="202" t="s">
        <v>114</v>
      </c>
      <c r="E153" s="203" t="s">
        <v>283</v>
      </c>
      <c r="F153" s="204" t="s">
        <v>284</v>
      </c>
      <c r="G153" s="205" t="s">
        <v>135</v>
      </c>
      <c r="H153" s="206">
        <v>143.27</v>
      </c>
      <c r="I153" s="207"/>
      <c r="J153" s="208">
        <f>ROUND(I153*H153,2)</f>
        <v>0</v>
      </c>
      <c r="K153" s="204" t="s">
        <v>118</v>
      </c>
      <c r="L153" s="41"/>
      <c r="M153" s="209" t="s">
        <v>19</v>
      </c>
      <c r="N153" s="210" t="s">
        <v>41</v>
      </c>
      <c r="O153" s="81"/>
      <c r="P153" s="211">
        <f>O153*H153</f>
        <v>0</v>
      </c>
      <c r="Q153" s="211">
        <v>0.1554</v>
      </c>
      <c r="R153" s="211">
        <f>Q153*H153</f>
        <v>22.264158000000002</v>
      </c>
      <c r="S153" s="211">
        <v>0</v>
      </c>
      <c r="T153" s="212">
        <f>S153*H153</f>
        <v>0</v>
      </c>
      <c r="AR153" s="213" t="s">
        <v>119</v>
      </c>
      <c r="AT153" s="213" t="s">
        <v>114</v>
      </c>
      <c r="AU153" s="213" t="s">
        <v>77</v>
      </c>
      <c r="AY153" s="15" t="s">
        <v>111</v>
      </c>
      <c r="BE153" s="214">
        <f>IF(N153="základní",J153,0)</f>
        <v>0</v>
      </c>
      <c r="BF153" s="214">
        <f>IF(N153="snížená",J153,0)</f>
        <v>0</v>
      </c>
      <c r="BG153" s="214">
        <f>IF(N153="zákl. přenesená",J153,0)</f>
        <v>0</v>
      </c>
      <c r="BH153" s="214">
        <f>IF(N153="sníž. přenesená",J153,0)</f>
        <v>0</v>
      </c>
      <c r="BI153" s="214">
        <f>IF(N153="nulová",J153,0)</f>
        <v>0</v>
      </c>
      <c r="BJ153" s="15" t="s">
        <v>75</v>
      </c>
      <c r="BK153" s="214">
        <f>ROUND(I153*H153,2)</f>
        <v>0</v>
      </c>
      <c r="BL153" s="15" t="s">
        <v>119</v>
      </c>
      <c r="BM153" s="213" t="s">
        <v>285</v>
      </c>
    </row>
    <row r="154" spans="2:47" s="1" customFormat="1" ht="12">
      <c r="B154" s="36"/>
      <c r="C154" s="37"/>
      <c r="D154" s="215" t="s">
        <v>121</v>
      </c>
      <c r="E154" s="37"/>
      <c r="F154" s="216" t="s">
        <v>286</v>
      </c>
      <c r="G154" s="37"/>
      <c r="H154" s="37"/>
      <c r="I154" s="127"/>
      <c r="J154" s="37"/>
      <c r="K154" s="37"/>
      <c r="L154" s="41"/>
      <c r="M154" s="217"/>
      <c r="N154" s="81"/>
      <c r="O154" s="81"/>
      <c r="P154" s="81"/>
      <c r="Q154" s="81"/>
      <c r="R154" s="81"/>
      <c r="S154" s="81"/>
      <c r="T154" s="82"/>
      <c r="AT154" s="15" t="s">
        <v>121</v>
      </c>
      <c r="AU154" s="15" t="s">
        <v>77</v>
      </c>
    </row>
    <row r="155" spans="2:65" s="1" customFormat="1" ht="16.5" customHeight="1">
      <c r="B155" s="36"/>
      <c r="C155" s="218" t="s">
        <v>287</v>
      </c>
      <c r="D155" s="218" t="s">
        <v>179</v>
      </c>
      <c r="E155" s="219" t="s">
        <v>288</v>
      </c>
      <c r="F155" s="220" t="s">
        <v>289</v>
      </c>
      <c r="G155" s="221" t="s">
        <v>135</v>
      </c>
      <c r="H155" s="222">
        <v>144.703</v>
      </c>
      <c r="I155" s="223"/>
      <c r="J155" s="224">
        <f>ROUND(I155*H155,2)</f>
        <v>0</v>
      </c>
      <c r="K155" s="220" t="s">
        <v>118</v>
      </c>
      <c r="L155" s="225"/>
      <c r="M155" s="226" t="s">
        <v>19</v>
      </c>
      <c r="N155" s="227" t="s">
        <v>41</v>
      </c>
      <c r="O155" s="81"/>
      <c r="P155" s="211">
        <f>O155*H155</f>
        <v>0</v>
      </c>
      <c r="Q155" s="211">
        <v>0.046</v>
      </c>
      <c r="R155" s="211">
        <f>Q155*H155</f>
        <v>6.656338</v>
      </c>
      <c r="S155" s="211">
        <v>0</v>
      </c>
      <c r="T155" s="212">
        <f>S155*H155</f>
        <v>0</v>
      </c>
      <c r="AR155" s="213" t="s">
        <v>169</v>
      </c>
      <c r="AT155" s="213" t="s">
        <v>179</v>
      </c>
      <c r="AU155" s="213" t="s">
        <v>77</v>
      </c>
      <c r="AY155" s="15" t="s">
        <v>111</v>
      </c>
      <c r="BE155" s="214">
        <f>IF(N155="základní",J155,0)</f>
        <v>0</v>
      </c>
      <c r="BF155" s="214">
        <f>IF(N155="snížená",J155,0)</f>
        <v>0</v>
      </c>
      <c r="BG155" s="214">
        <f>IF(N155="zákl. přenesená",J155,0)</f>
        <v>0</v>
      </c>
      <c r="BH155" s="214">
        <f>IF(N155="sníž. přenesená",J155,0)</f>
        <v>0</v>
      </c>
      <c r="BI155" s="214">
        <f>IF(N155="nulová",J155,0)</f>
        <v>0</v>
      </c>
      <c r="BJ155" s="15" t="s">
        <v>75</v>
      </c>
      <c r="BK155" s="214">
        <f>ROUND(I155*H155,2)</f>
        <v>0</v>
      </c>
      <c r="BL155" s="15" t="s">
        <v>119</v>
      </c>
      <c r="BM155" s="213" t="s">
        <v>290</v>
      </c>
    </row>
    <row r="156" spans="2:51" s="12" customFormat="1" ht="12">
      <c r="B156" s="228"/>
      <c r="C156" s="229"/>
      <c r="D156" s="215" t="s">
        <v>209</v>
      </c>
      <c r="E156" s="229"/>
      <c r="F156" s="230" t="s">
        <v>291</v>
      </c>
      <c r="G156" s="229"/>
      <c r="H156" s="231">
        <v>144.703</v>
      </c>
      <c r="I156" s="232"/>
      <c r="J156" s="229"/>
      <c r="K156" s="229"/>
      <c r="L156" s="233"/>
      <c r="M156" s="234"/>
      <c r="N156" s="235"/>
      <c r="O156" s="235"/>
      <c r="P156" s="235"/>
      <c r="Q156" s="235"/>
      <c r="R156" s="235"/>
      <c r="S156" s="235"/>
      <c r="T156" s="236"/>
      <c r="AT156" s="237" t="s">
        <v>209</v>
      </c>
      <c r="AU156" s="237" t="s">
        <v>77</v>
      </c>
      <c r="AV156" s="12" t="s">
        <v>77</v>
      </c>
      <c r="AW156" s="12" t="s">
        <v>4</v>
      </c>
      <c r="AX156" s="12" t="s">
        <v>75</v>
      </c>
      <c r="AY156" s="237" t="s">
        <v>111</v>
      </c>
    </row>
    <row r="157" spans="2:65" s="1" customFormat="1" ht="16.5" customHeight="1">
      <c r="B157" s="36"/>
      <c r="C157" s="202" t="s">
        <v>292</v>
      </c>
      <c r="D157" s="202" t="s">
        <v>114</v>
      </c>
      <c r="E157" s="203" t="s">
        <v>293</v>
      </c>
      <c r="F157" s="204" t="s">
        <v>294</v>
      </c>
      <c r="G157" s="205" t="s">
        <v>140</v>
      </c>
      <c r="H157" s="206">
        <v>2.003</v>
      </c>
      <c r="I157" s="207"/>
      <c r="J157" s="208">
        <f>ROUND(I157*H157,2)</f>
        <v>0</v>
      </c>
      <c r="K157" s="204" t="s">
        <v>118</v>
      </c>
      <c r="L157" s="41"/>
      <c r="M157" s="209" t="s">
        <v>19</v>
      </c>
      <c r="N157" s="210" t="s">
        <v>41</v>
      </c>
      <c r="O157" s="81"/>
      <c r="P157" s="211">
        <f>O157*H157</f>
        <v>0</v>
      </c>
      <c r="Q157" s="211">
        <v>2.25634</v>
      </c>
      <c r="R157" s="211">
        <f>Q157*H157</f>
        <v>4.51944902</v>
      </c>
      <c r="S157" s="211">
        <v>0</v>
      </c>
      <c r="T157" s="212">
        <f>S157*H157</f>
        <v>0</v>
      </c>
      <c r="AR157" s="213" t="s">
        <v>119</v>
      </c>
      <c r="AT157" s="213" t="s">
        <v>114</v>
      </c>
      <c r="AU157" s="213" t="s">
        <v>77</v>
      </c>
      <c r="AY157" s="15" t="s">
        <v>111</v>
      </c>
      <c r="BE157" s="214">
        <f>IF(N157="základní",J157,0)</f>
        <v>0</v>
      </c>
      <c r="BF157" s="214">
        <f>IF(N157="snížená",J157,0)</f>
        <v>0</v>
      </c>
      <c r="BG157" s="214">
        <f>IF(N157="zákl. přenesená",J157,0)</f>
        <v>0</v>
      </c>
      <c r="BH157" s="214">
        <f>IF(N157="sníž. přenesená",J157,0)</f>
        <v>0</v>
      </c>
      <c r="BI157" s="214">
        <f>IF(N157="nulová",J157,0)</f>
        <v>0</v>
      </c>
      <c r="BJ157" s="15" t="s">
        <v>75</v>
      </c>
      <c r="BK157" s="214">
        <f>ROUND(I157*H157,2)</f>
        <v>0</v>
      </c>
      <c r="BL157" s="15" t="s">
        <v>119</v>
      </c>
      <c r="BM157" s="213" t="s">
        <v>295</v>
      </c>
    </row>
    <row r="158" spans="2:65" s="1" customFormat="1" ht="24" customHeight="1">
      <c r="B158" s="36"/>
      <c r="C158" s="202" t="s">
        <v>296</v>
      </c>
      <c r="D158" s="202" t="s">
        <v>114</v>
      </c>
      <c r="E158" s="203" t="s">
        <v>297</v>
      </c>
      <c r="F158" s="204" t="s">
        <v>298</v>
      </c>
      <c r="G158" s="205" t="s">
        <v>135</v>
      </c>
      <c r="H158" s="206">
        <v>63</v>
      </c>
      <c r="I158" s="207"/>
      <c r="J158" s="208">
        <f>ROUND(I158*H158,2)</f>
        <v>0</v>
      </c>
      <c r="K158" s="204" t="s">
        <v>118</v>
      </c>
      <c r="L158" s="41"/>
      <c r="M158" s="209" t="s">
        <v>19</v>
      </c>
      <c r="N158" s="210" t="s">
        <v>41</v>
      </c>
      <c r="O158" s="81"/>
      <c r="P158" s="211">
        <f>O158*H158</f>
        <v>0</v>
      </c>
      <c r="Q158" s="211">
        <v>0.00033</v>
      </c>
      <c r="R158" s="211">
        <f>Q158*H158</f>
        <v>0.02079</v>
      </c>
      <c r="S158" s="211">
        <v>0</v>
      </c>
      <c r="T158" s="212">
        <f>S158*H158</f>
        <v>0</v>
      </c>
      <c r="AR158" s="213" t="s">
        <v>119</v>
      </c>
      <c r="AT158" s="213" t="s">
        <v>114</v>
      </c>
      <c r="AU158" s="213" t="s">
        <v>77</v>
      </c>
      <c r="AY158" s="15" t="s">
        <v>111</v>
      </c>
      <c r="BE158" s="214">
        <f>IF(N158="základní",J158,0)</f>
        <v>0</v>
      </c>
      <c r="BF158" s="214">
        <f>IF(N158="snížená",J158,0)</f>
        <v>0</v>
      </c>
      <c r="BG158" s="214">
        <f>IF(N158="zákl. přenesená",J158,0)</f>
        <v>0</v>
      </c>
      <c r="BH158" s="214">
        <f>IF(N158="sníž. přenesená",J158,0)</f>
        <v>0</v>
      </c>
      <c r="BI158" s="214">
        <f>IF(N158="nulová",J158,0)</f>
        <v>0</v>
      </c>
      <c r="BJ158" s="15" t="s">
        <v>75</v>
      </c>
      <c r="BK158" s="214">
        <f>ROUND(I158*H158,2)</f>
        <v>0</v>
      </c>
      <c r="BL158" s="15" t="s">
        <v>119</v>
      </c>
      <c r="BM158" s="213" t="s">
        <v>299</v>
      </c>
    </row>
    <row r="159" spans="2:47" s="1" customFormat="1" ht="12">
      <c r="B159" s="36"/>
      <c r="C159" s="37"/>
      <c r="D159" s="215" t="s">
        <v>121</v>
      </c>
      <c r="E159" s="37"/>
      <c r="F159" s="216" t="s">
        <v>300</v>
      </c>
      <c r="G159" s="37"/>
      <c r="H159" s="37"/>
      <c r="I159" s="127"/>
      <c r="J159" s="37"/>
      <c r="K159" s="37"/>
      <c r="L159" s="41"/>
      <c r="M159" s="217"/>
      <c r="N159" s="81"/>
      <c r="O159" s="81"/>
      <c r="P159" s="81"/>
      <c r="Q159" s="81"/>
      <c r="R159" s="81"/>
      <c r="S159" s="81"/>
      <c r="T159" s="82"/>
      <c r="AT159" s="15" t="s">
        <v>121</v>
      </c>
      <c r="AU159" s="15" t="s">
        <v>77</v>
      </c>
    </row>
    <row r="160" spans="2:65" s="1" customFormat="1" ht="16.5" customHeight="1">
      <c r="B160" s="36"/>
      <c r="C160" s="202" t="s">
        <v>301</v>
      </c>
      <c r="D160" s="202" t="s">
        <v>114</v>
      </c>
      <c r="E160" s="203" t="s">
        <v>302</v>
      </c>
      <c r="F160" s="204" t="s">
        <v>303</v>
      </c>
      <c r="G160" s="205" t="s">
        <v>126</v>
      </c>
      <c r="H160" s="206">
        <v>321</v>
      </c>
      <c r="I160" s="207"/>
      <c r="J160" s="208">
        <f>ROUND(I160*H160,2)</f>
        <v>0</v>
      </c>
      <c r="K160" s="204" t="s">
        <v>118</v>
      </c>
      <c r="L160" s="41"/>
      <c r="M160" s="209" t="s">
        <v>19</v>
      </c>
      <c r="N160" s="210" t="s">
        <v>41</v>
      </c>
      <c r="O160" s="81"/>
      <c r="P160" s="211">
        <f>O160*H160</f>
        <v>0</v>
      </c>
      <c r="Q160" s="211">
        <v>0.00102</v>
      </c>
      <c r="R160" s="211">
        <f>Q160*H160</f>
        <v>0.32742000000000004</v>
      </c>
      <c r="S160" s="211">
        <v>0</v>
      </c>
      <c r="T160" s="212">
        <f>S160*H160</f>
        <v>0</v>
      </c>
      <c r="AR160" s="213" t="s">
        <v>119</v>
      </c>
      <c r="AT160" s="213" t="s">
        <v>114</v>
      </c>
      <c r="AU160" s="213" t="s">
        <v>77</v>
      </c>
      <c r="AY160" s="15" t="s">
        <v>111</v>
      </c>
      <c r="BE160" s="214">
        <f>IF(N160="základní",J160,0)</f>
        <v>0</v>
      </c>
      <c r="BF160" s="214">
        <f>IF(N160="snížená",J160,0)</f>
        <v>0</v>
      </c>
      <c r="BG160" s="214">
        <f>IF(N160="zákl. přenesená",J160,0)</f>
        <v>0</v>
      </c>
      <c r="BH160" s="214">
        <f>IF(N160="sníž. přenesená",J160,0)</f>
        <v>0</v>
      </c>
      <c r="BI160" s="214">
        <f>IF(N160="nulová",J160,0)</f>
        <v>0</v>
      </c>
      <c r="BJ160" s="15" t="s">
        <v>75</v>
      </c>
      <c r="BK160" s="214">
        <f>ROUND(I160*H160,2)</f>
        <v>0</v>
      </c>
      <c r="BL160" s="15" t="s">
        <v>119</v>
      </c>
      <c r="BM160" s="213" t="s">
        <v>304</v>
      </c>
    </row>
    <row r="161" spans="2:47" s="1" customFormat="1" ht="12">
      <c r="B161" s="36"/>
      <c r="C161" s="37"/>
      <c r="D161" s="215" t="s">
        <v>121</v>
      </c>
      <c r="E161" s="37"/>
      <c r="F161" s="216" t="s">
        <v>305</v>
      </c>
      <c r="G161" s="37"/>
      <c r="H161" s="37"/>
      <c r="I161" s="127"/>
      <c r="J161" s="37"/>
      <c r="K161" s="37"/>
      <c r="L161" s="41"/>
      <c r="M161" s="217"/>
      <c r="N161" s="81"/>
      <c r="O161" s="81"/>
      <c r="P161" s="81"/>
      <c r="Q161" s="81"/>
      <c r="R161" s="81"/>
      <c r="S161" s="81"/>
      <c r="T161" s="82"/>
      <c r="AT161" s="15" t="s">
        <v>121</v>
      </c>
      <c r="AU161" s="15" t="s">
        <v>77</v>
      </c>
    </row>
    <row r="162" spans="2:65" s="1" customFormat="1" ht="24" customHeight="1">
      <c r="B162" s="36"/>
      <c r="C162" s="202" t="s">
        <v>306</v>
      </c>
      <c r="D162" s="202" t="s">
        <v>114</v>
      </c>
      <c r="E162" s="203" t="s">
        <v>307</v>
      </c>
      <c r="F162" s="204" t="s">
        <v>308</v>
      </c>
      <c r="G162" s="205" t="s">
        <v>135</v>
      </c>
      <c r="H162" s="206">
        <v>63</v>
      </c>
      <c r="I162" s="207"/>
      <c r="J162" s="208">
        <f>ROUND(I162*H162,2)</f>
        <v>0</v>
      </c>
      <c r="K162" s="204" t="s">
        <v>118</v>
      </c>
      <c r="L162" s="41"/>
      <c r="M162" s="209" t="s">
        <v>19</v>
      </c>
      <c r="N162" s="210" t="s">
        <v>41</v>
      </c>
      <c r="O162" s="81"/>
      <c r="P162" s="211">
        <f>O162*H162</f>
        <v>0</v>
      </c>
      <c r="Q162" s="211">
        <v>0</v>
      </c>
      <c r="R162" s="211">
        <f>Q162*H162</f>
        <v>0</v>
      </c>
      <c r="S162" s="211">
        <v>0</v>
      </c>
      <c r="T162" s="212">
        <f>S162*H162</f>
        <v>0</v>
      </c>
      <c r="AR162" s="213" t="s">
        <v>119</v>
      </c>
      <c r="AT162" s="213" t="s">
        <v>114</v>
      </c>
      <c r="AU162" s="213" t="s">
        <v>77</v>
      </c>
      <c r="AY162" s="15" t="s">
        <v>111</v>
      </c>
      <c r="BE162" s="214">
        <f>IF(N162="základní",J162,0)</f>
        <v>0</v>
      </c>
      <c r="BF162" s="214">
        <f>IF(N162="snížená",J162,0)</f>
        <v>0</v>
      </c>
      <c r="BG162" s="214">
        <f>IF(N162="zákl. přenesená",J162,0)</f>
        <v>0</v>
      </c>
      <c r="BH162" s="214">
        <f>IF(N162="sníž. přenesená",J162,0)</f>
        <v>0</v>
      </c>
      <c r="BI162" s="214">
        <f>IF(N162="nulová",J162,0)</f>
        <v>0</v>
      </c>
      <c r="BJ162" s="15" t="s">
        <v>75</v>
      </c>
      <c r="BK162" s="214">
        <f>ROUND(I162*H162,2)</f>
        <v>0</v>
      </c>
      <c r="BL162" s="15" t="s">
        <v>119</v>
      </c>
      <c r="BM162" s="213" t="s">
        <v>309</v>
      </c>
    </row>
    <row r="163" spans="2:47" s="1" customFormat="1" ht="12">
      <c r="B163" s="36"/>
      <c r="C163" s="37"/>
      <c r="D163" s="215" t="s">
        <v>121</v>
      </c>
      <c r="E163" s="37"/>
      <c r="F163" s="216" t="s">
        <v>310</v>
      </c>
      <c r="G163" s="37"/>
      <c r="H163" s="37"/>
      <c r="I163" s="127"/>
      <c r="J163" s="37"/>
      <c r="K163" s="37"/>
      <c r="L163" s="41"/>
      <c r="M163" s="217"/>
      <c r="N163" s="81"/>
      <c r="O163" s="81"/>
      <c r="P163" s="81"/>
      <c r="Q163" s="81"/>
      <c r="R163" s="81"/>
      <c r="S163" s="81"/>
      <c r="T163" s="82"/>
      <c r="AT163" s="15" t="s">
        <v>121</v>
      </c>
      <c r="AU163" s="15" t="s">
        <v>77</v>
      </c>
    </row>
    <row r="164" spans="2:65" s="1" customFormat="1" ht="16.5" customHeight="1">
      <c r="B164" s="36"/>
      <c r="C164" s="202" t="s">
        <v>311</v>
      </c>
      <c r="D164" s="202" t="s">
        <v>114</v>
      </c>
      <c r="E164" s="203" t="s">
        <v>312</v>
      </c>
      <c r="F164" s="204" t="s">
        <v>313</v>
      </c>
      <c r="G164" s="205" t="s">
        <v>135</v>
      </c>
      <c r="H164" s="206">
        <v>63</v>
      </c>
      <c r="I164" s="207"/>
      <c r="J164" s="208">
        <f>ROUND(I164*H164,2)</f>
        <v>0</v>
      </c>
      <c r="K164" s="204" t="s">
        <v>118</v>
      </c>
      <c r="L164" s="41"/>
      <c r="M164" s="209" t="s">
        <v>19</v>
      </c>
      <c r="N164" s="210" t="s">
        <v>41</v>
      </c>
      <c r="O164" s="81"/>
      <c r="P164" s="211">
        <f>O164*H164</f>
        <v>0</v>
      </c>
      <c r="Q164" s="211">
        <v>0</v>
      </c>
      <c r="R164" s="211">
        <f>Q164*H164</f>
        <v>0</v>
      </c>
      <c r="S164" s="211">
        <v>0</v>
      </c>
      <c r="T164" s="212">
        <f>S164*H164</f>
        <v>0</v>
      </c>
      <c r="AR164" s="213" t="s">
        <v>119</v>
      </c>
      <c r="AT164" s="213" t="s">
        <v>114</v>
      </c>
      <c r="AU164" s="213" t="s">
        <v>77</v>
      </c>
      <c r="AY164" s="15" t="s">
        <v>111</v>
      </c>
      <c r="BE164" s="214">
        <f>IF(N164="základní",J164,0)</f>
        <v>0</v>
      </c>
      <c r="BF164" s="214">
        <f>IF(N164="snížená",J164,0)</f>
        <v>0</v>
      </c>
      <c r="BG164" s="214">
        <f>IF(N164="zákl. přenesená",J164,0)</f>
        <v>0</v>
      </c>
      <c r="BH164" s="214">
        <f>IF(N164="sníž. přenesená",J164,0)</f>
        <v>0</v>
      </c>
      <c r="BI164" s="214">
        <f>IF(N164="nulová",J164,0)</f>
        <v>0</v>
      </c>
      <c r="BJ164" s="15" t="s">
        <v>75</v>
      </c>
      <c r="BK164" s="214">
        <f>ROUND(I164*H164,2)</f>
        <v>0</v>
      </c>
      <c r="BL164" s="15" t="s">
        <v>119</v>
      </c>
      <c r="BM164" s="213" t="s">
        <v>314</v>
      </c>
    </row>
    <row r="165" spans="2:47" s="1" customFormat="1" ht="12">
      <c r="B165" s="36"/>
      <c r="C165" s="37"/>
      <c r="D165" s="215" t="s">
        <v>121</v>
      </c>
      <c r="E165" s="37"/>
      <c r="F165" s="216" t="s">
        <v>315</v>
      </c>
      <c r="G165" s="37"/>
      <c r="H165" s="37"/>
      <c r="I165" s="127"/>
      <c r="J165" s="37"/>
      <c r="K165" s="37"/>
      <c r="L165" s="41"/>
      <c r="M165" s="217"/>
      <c r="N165" s="81"/>
      <c r="O165" s="81"/>
      <c r="P165" s="81"/>
      <c r="Q165" s="81"/>
      <c r="R165" s="81"/>
      <c r="S165" s="81"/>
      <c r="T165" s="82"/>
      <c r="AT165" s="15" t="s">
        <v>121</v>
      </c>
      <c r="AU165" s="15" t="s">
        <v>77</v>
      </c>
    </row>
    <row r="166" spans="2:65" s="1" customFormat="1" ht="16.5" customHeight="1">
      <c r="B166" s="36"/>
      <c r="C166" s="202" t="s">
        <v>316</v>
      </c>
      <c r="D166" s="202" t="s">
        <v>114</v>
      </c>
      <c r="E166" s="203" t="s">
        <v>317</v>
      </c>
      <c r="F166" s="204" t="s">
        <v>318</v>
      </c>
      <c r="G166" s="205" t="s">
        <v>117</v>
      </c>
      <c r="H166" s="206">
        <v>6</v>
      </c>
      <c r="I166" s="207"/>
      <c r="J166" s="208">
        <f>ROUND(I166*H166,2)</f>
        <v>0</v>
      </c>
      <c r="K166" s="204" t="s">
        <v>118</v>
      </c>
      <c r="L166" s="41"/>
      <c r="M166" s="209" t="s">
        <v>19</v>
      </c>
      <c r="N166" s="210" t="s">
        <v>41</v>
      </c>
      <c r="O166" s="81"/>
      <c r="P166" s="211">
        <f>O166*H166</f>
        <v>0</v>
      </c>
      <c r="Q166" s="211">
        <v>0</v>
      </c>
      <c r="R166" s="211">
        <f>Q166*H166</f>
        <v>0</v>
      </c>
      <c r="S166" s="211">
        <v>1.31</v>
      </c>
      <c r="T166" s="212">
        <f>S166*H166</f>
        <v>7.86</v>
      </c>
      <c r="AR166" s="213" t="s">
        <v>119</v>
      </c>
      <c r="AT166" s="213" t="s">
        <v>114</v>
      </c>
      <c r="AU166" s="213" t="s">
        <v>77</v>
      </c>
      <c r="AY166" s="15" t="s">
        <v>111</v>
      </c>
      <c r="BE166" s="214">
        <f>IF(N166="základní",J166,0)</f>
        <v>0</v>
      </c>
      <c r="BF166" s="214">
        <f>IF(N166="snížená",J166,0)</f>
        <v>0</v>
      </c>
      <c r="BG166" s="214">
        <f>IF(N166="zákl. přenesená",J166,0)</f>
        <v>0</v>
      </c>
      <c r="BH166" s="214">
        <f>IF(N166="sníž. přenesená",J166,0)</f>
        <v>0</v>
      </c>
      <c r="BI166" s="214">
        <f>IF(N166="nulová",J166,0)</f>
        <v>0</v>
      </c>
      <c r="BJ166" s="15" t="s">
        <v>75</v>
      </c>
      <c r="BK166" s="214">
        <f>ROUND(I166*H166,2)</f>
        <v>0</v>
      </c>
      <c r="BL166" s="15" t="s">
        <v>119</v>
      </c>
      <c r="BM166" s="213" t="s">
        <v>319</v>
      </c>
    </row>
    <row r="167" spans="2:47" s="1" customFormat="1" ht="12">
      <c r="B167" s="36"/>
      <c r="C167" s="37"/>
      <c r="D167" s="215" t="s">
        <v>121</v>
      </c>
      <c r="E167" s="37"/>
      <c r="F167" s="216" t="s">
        <v>320</v>
      </c>
      <c r="G167" s="37"/>
      <c r="H167" s="37"/>
      <c r="I167" s="127"/>
      <c r="J167" s="37"/>
      <c r="K167" s="37"/>
      <c r="L167" s="41"/>
      <c r="M167" s="217"/>
      <c r="N167" s="81"/>
      <c r="O167" s="81"/>
      <c r="P167" s="81"/>
      <c r="Q167" s="81"/>
      <c r="R167" s="81"/>
      <c r="S167" s="81"/>
      <c r="T167" s="82"/>
      <c r="AT167" s="15" t="s">
        <v>121</v>
      </c>
      <c r="AU167" s="15" t="s">
        <v>77</v>
      </c>
    </row>
    <row r="168" spans="2:63" s="11" customFormat="1" ht="22.8" customHeight="1">
      <c r="B168" s="186"/>
      <c r="C168" s="187"/>
      <c r="D168" s="188" t="s">
        <v>69</v>
      </c>
      <c r="E168" s="200" t="s">
        <v>321</v>
      </c>
      <c r="F168" s="200" t="s">
        <v>322</v>
      </c>
      <c r="G168" s="187"/>
      <c r="H168" s="187"/>
      <c r="I168" s="190"/>
      <c r="J168" s="201">
        <f>BK168</f>
        <v>0</v>
      </c>
      <c r="K168" s="187"/>
      <c r="L168" s="192"/>
      <c r="M168" s="193"/>
      <c r="N168" s="194"/>
      <c r="O168" s="194"/>
      <c r="P168" s="195">
        <f>SUM(P169:P182)</f>
        <v>0</v>
      </c>
      <c r="Q168" s="194"/>
      <c r="R168" s="195">
        <f>SUM(R169:R182)</f>
        <v>0</v>
      </c>
      <c r="S168" s="194"/>
      <c r="T168" s="196">
        <f>SUM(T169:T182)</f>
        <v>0</v>
      </c>
      <c r="AR168" s="197" t="s">
        <v>75</v>
      </c>
      <c r="AT168" s="198" t="s">
        <v>69</v>
      </c>
      <c r="AU168" s="198" t="s">
        <v>75</v>
      </c>
      <c r="AY168" s="197" t="s">
        <v>111</v>
      </c>
      <c r="BK168" s="199">
        <f>SUM(BK169:BK182)</f>
        <v>0</v>
      </c>
    </row>
    <row r="169" spans="2:65" s="1" customFormat="1" ht="24" customHeight="1">
      <c r="B169" s="36"/>
      <c r="C169" s="202" t="s">
        <v>323</v>
      </c>
      <c r="D169" s="202" t="s">
        <v>114</v>
      </c>
      <c r="E169" s="203" t="s">
        <v>324</v>
      </c>
      <c r="F169" s="204" t="s">
        <v>325</v>
      </c>
      <c r="G169" s="205" t="s">
        <v>182</v>
      </c>
      <c r="H169" s="206">
        <v>0.725</v>
      </c>
      <c r="I169" s="207"/>
      <c r="J169" s="208">
        <f>ROUND(I169*H169,2)</f>
        <v>0</v>
      </c>
      <c r="K169" s="204" t="s">
        <v>118</v>
      </c>
      <c r="L169" s="41"/>
      <c r="M169" s="209" t="s">
        <v>19</v>
      </c>
      <c r="N169" s="210" t="s">
        <v>41</v>
      </c>
      <c r="O169" s="81"/>
      <c r="P169" s="211">
        <f>O169*H169</f>
        <v>0</v>
      </c>
      <c r="Q169" s="211">
        <v>0</v>
      </c>
      <c r="R169" s="211">
        <f>Q169*H169</f>
        <v>0</v>
      </c>
      <c r="S169" s="211">
        <v>0</v>
      </c>
      <c r="T169" s="212">
        <f>S169*H169</f>
        <v>0</v>
      </c>
      <c r="AR169" s="213" t="s">
        <v>119</v>
      </c>
      <c r="AT169" s="213" t="s">
        <v>114</v>
      </c>
      <c r="AU169" s="213" t="s">
        <v>77</v>
      </c>
      <c r="AY169" s="15" t="s">
        <v>111</v>
      </c>
      <c r="BE169" s="214">
        <f>IF(N169="základní",J169,0)</f>
        <v>0</v>
      </c>
      <c r="BF169" s="214">
        <f>IF(N169="snížená",J169,0)</f>
        <v>0</v>
      </c>
      <c r="BG169" s="214">
        <f>IF(N169="zákl. přenesená",J169,0)</f>
        <v>0</v>
      </c>
      <c r="BH169" s="214">
        <f>IF(N169="sníž. přenesená",J169,0)</f>
        <v>0</v>
      </c>
      <c r="BI169" s="214">
        <f>IF(N169="nulová",J169,0)</f>
        <v>0</v>
      </c>
      <c r="BJ169" s="15" t="s">
        <v>75</v>
      </c>
      <c r="BK169" s="214">
        <f>ROUND(I169*H169,2)</f>
        <v>0</v>
      </c>
      <c r="BL169" s="15" t="s">
        <v>119</v>
      </c>
      <c r="BM169" s="213" t="s">
        <v>326</v>
      </c>
    </row>
    <row r="170" spans="2:47" s="1" customFormat="1" ht="12">
      <c r="B170" s="36"/>
      <c r="C170" s="37"/>
      <c r="D170" s="215" t="s">
        <v>121</v>
      </c>
      <c r="E170" s="37"/>
      <c r="F170" s="216" t="s">
        <v>327</v>
      </c>
      <c r="G170" s="37"/>
      <c r="H170" s="37"/>
      <c r="I170" s="127"/>
      <c r="J170" s="37"/>
      <c r="K170" s="37"/>
      <c r="L170" s="41"/>
      <c r="M170" s="217"/>
      <c r="N170" s="81"/>
      <c r="O170" s="81"/>
      <c r="P170" s="81"/>
      <c r="Q170" s="81"/>
      <c r="R170" s="81"/>
      <c r="S170" s="81"/>
      <c r="T170" s="82"/>
      <c r="AT170" s="15" t="s">
        <v>121</v>
      </c>
      <c r="AU170" s="15" t="s">
        <v>77</v>
      </c>
    </row>
    <row r="171" spans="2:65" s="1" customFormat="1" ht="24" customHeight="1">
      <c r="B171" s="36"/>
      <c r="C171" s="202" t="s">
        <v>328</v>
      </c>
      <c r="D171" s="202" t="s">
        <v>114</v>
      </c>
      <c r="E171" s="203" t="s">
        <v>329</v>
      </c>
      <c r="F171" s="204" t="s">
        <v>330</v>
      </c>
      <c r="G171" s="205" t="s">
        <v>182</v>
      </c>
      <c r="H171" s="206">
        <v>7.25</v>
      </c>
      <c r="I171" s="207"/>
      <c r="J171" s="208">
        <f>ROUND(I171*H171,2)</f>
        <v>0</v>
      </c>
      <c r="K171" s="204" t="s">
        <v>118</v>
      </c>
      <c r="L171" s="41"/>
      <c r="M171" s="209" t="s">
        <v>19</v>
      </c>
      <c r="N171" s="210" t="s">
        <v>41</v>
      </c>
      <c r="O171" s="81"/>
      <c r="P171" s="211">
        <f>O171*H171</f>
        <v>0</v>
      </c>
      <c r="Q171" s="211">
        <v>0</v>
      </c>
      <c r="R171" s="211">
        <f>Q171*H171</f>
        <v>0</v>
      </c>
      <c r="S171" s="211">
        <v>0</v>
      </c>
      <c r="T171" s="212">
        <f>S171*H171</f>
        <v>0</v>
      </c>
      <c r="AR171" s="213" t="s">
        <v>119</v>
      </c>
      <c r="AT171" s="213" t="s">
        <v>114</v>
      </c>
      <c r="AU171" s="213" t="s">
        <v>77</v>
      </c>
      <c r="AY171" s="15" t="s">
        <v>111</v>
      </c>
      <c r="BE171" s="214">
        <f>IF(N171="základní",J171,0)</f>
        <v>0</v>
      </c>
      <c r="BF171" s="214">
        <f>IF(N171="snížená",J171,0)</f>
        <v>0</v>
      </c>
      <c r="BG171" s="214">
        <f>IF(N171="zákl. přenesená",J171,0)</f>
        <v>0</v>
      </c>
      <c r="BH171" s="214">
        <f>IF(N171="sníž. přenesená",J171,0)</f>
        <v>0</v>
      </c>
      <c r="BI171" s="214">
        <f>IF(N171="nulová",J171,0)</f>
        <v>0</v>
      </c>
      <c r="BJ171" s="15" t="s">
        <v>75</v>
      </c>
      <c r="BK171" s="214">
        <f>ROUND(I171*H171,2)</f>
        <v>0</v>
      </c>
      <c r="BL171" s="15" t="s">
        <v>119</v>
      </c>
      <c r="BM171" s="213" t="s">
        <v>331</v>
      </c>
    </row>
    <row r="172" spans="2:47" s="1" customFormat="1" ht="12">
      <c r="B172" s="36"/>
      <c r="C172" s="37"/>
      <c r="D172" s="215" t="s">
        <v>121</v>
      </c>
      <c r="E172" s="37"/>
      <c r="F172" s="216" t="s">
        <v>327</v>
      </c>
      <c r="G172" s="37"/>
      <c r="H172" s="37"/>
      <c r="I172" s="127"/>
      <c r="J172" s="37"/>
      <c r="K172" s="37"/>
      <c r="L172" s="41"/>
      <c r="M172" s="217"/>
      <c r="N172" s="81"/>
      <c r="O172" s="81"/>
      <c r="P172" s="81"/>
      <c r="Q172" s="81"/>
      <c r="R172" s="81"/>
      <c r="S172" s="81"/>
      <c r="T172" s="82"/>
      <c r="AT172" s="15" t="s">
        <v>121</v>
      </c>
      <c r="AU172" s="15" t="s">
        <v>77</v>
      </c>
    </row>
    <row r="173" spans="2:65" s="1" customFormat="1" ht="24" customHeight="1">
      <c r="B173" s="36"/>
      <c r="C173" s="202" t="s">
        <v>332</v>
      </c>
      <c r="D173" s="202" t="s">
        <v>114</v>
      </c>
      <c r="E173" s="203" t="s">
        <v>333</v>
      </c>
      <c r="F173" s="204" t="s">
        <v>334</v>
      </c>
      <c r="G173" s="205" t="s">
        <v>182</v>
      </c>
      <c r="H173" s="206">
        <v>27.654</v>
      </c>
      <c r="I173" s="207"/>
      <c r="J173" s="208">
        <f>ROUND(I173*H173,2)</f>
        <v>0</v>
      </c>
      <c r="K173" s="204" t="s">
        <v>118</v>
      </c>
      <c r="L173" s="41"/>
      <c r="M173" s="209" t="s">
        <v>19</v>
      </c>
      <c r="N173" s="210" t="s">
        <v>41</v>
      </c>
      <c r="O173" s="81"/>
      <c r="P173" s="211">
        <f>O173*H173</f>
        <v>0</v>
      </c>
      <c r="Q173" s="211">
        <v>0</v>
      </c>
      <c r="R173" s="211">
        <f>Q173*H173</f>
        <v>0</v>
      </c>
      <c r="S173" s="211">
        <v>0</v>
      </c>
      <c r="T173" s="212">
        <f>S173*H173</f>
        <v>0</v>
      </c>
      <c r="AR173" s="213" t="s">
        <v>119</v>
      </c>
      <c r="AT173" s="213" t="s">
        <v>114</v>
      </c>
      <c r="AU173" s="213" t="s">
        <v>77</v>
      </c>
      <c r="AY173" s="15" t="s">
        <v>111</v>
      </c>
      <c r="BE173" s="214">
        <f>IF(N173="základní",J173,0)</f>
        <v>0</v>
      </c>
      <c r="BF173" s="214">
        <f>IF(N173="snížená",J173,0)</f>
        <v>0</v>
      </c>
      <c r="BG173" s="214">
        <f>IF(N173="zákl. přenesená",J173,0)</f>
        <v>0</v>
      </c>
      <c r="BH173" s="214">
        <f>IF(N173="sníž. přenesená",J173,0)</f>
        <v>0</v>
      </c>
      <c r="BI173" s="214">
        <f>IF(N173="nulová",J173,0)</f>
        <v>0</v>
      </c>
      <c r="BJ173" s="15" t="s">
        <v>75</v>
      </c>
      <c r="BK173" s="214">
        <f>ROUND(I173*H173,2)</f>
        <v>0</v>
      </c>
      <c r="BL173" s="15" t="s">
        <v>119</v>
      </c>
      <c r="BM173" s="213" t="s">
        <v>335</v>
      </c>
    </row>
    <row r="174" spans="2:47" s="1" customFormat="1" ht="12">
      <c r="B174" s="36"/>
      <c r="C174" s="37"/>
      <c r="D174" s="215" t="s">
        <v>121</v>
      </c>
      <c r="E174" s="37"/>
      <c r="F174" s="216" t="s">
        <v>327</v>
      </c>
      <c r="G174" s="37"/>
      <c r="H174" s="37"/>
      <c r="I174" s="127"/>
      <c r="J174" s="37"/>
      <c r="K174" s="37"/>
      <c r="L174" s="41"/>
      <c r="M174" s="217"/>
      <c r="N174" s="81"/>
      <c r="O174" s="81"/>
      <c r="P174" s="81"/>
      <c r="Q174" s="81"/>
      <c r="R174" s="81"/>
      <c r="S174" s="81"/>
      <c r="T174" s="82"/>
      <c r="AT174" s="15" t="s">
        <v>121</v>
      </c>
      <c r="AU174" s="15" t="s">
        <v>77</v>
      </c>
    </row>
    <row r="175" spans="2:65" s="1" customFormat="1" ht="24" customHeight="1">
      <c r="B175" s="36"/>
      <c r="C175" s="202" t="s">
        <v>336</v>
      </c>
      <c r="D175" s="202" t="s">
        <v>114</v>
      </c>
      <c r="E175" s="203" t="s">
        <v>337</v>
      </c>
      <c r="F175" s="204" t="s">
        <v>330</v>
      </c>
      <c r="G175" s="205" t="s">
        <v>182</v>
      </c>
      <c r="H175" s="206">
        <v>276.54</v>
      </c>
      <c r="I175" s="207"/>
      <c r="J175" s="208">
        <f>ROUND(I175*H175,2)</f>
        <v>0</v>
      </c>
      <c r="K175" s="204" t="s">
        <v>118</v>
      </c>
      <c r="L175" s="41"/>
      <c r="M175" s="209" t="s">
        <v>19</v>
      </c>
      <c r="N175" s="210" t="s">
        <v>41</v>
      </c>
      <c r="O175" s="81"/>
      <c r="P175" s="211">
        <f>O175*H175</f>
        <v>0</v>
      </c>
      <c r="Q175" s="211">
        <v>0</v>
      </c>
      <c r="R175" s="211">
        <f>Q175*H175</f>
        <v>0</v>
      </c>
      <c r="S175" s="211">
        <v>0</v>
      </c>
      <c r="T175" s="212">
        <f>S175*H175</f>
        <v>0</v>
      </c>
      <c r="AR175" s="213" t="s">
        <v>119</v>
      </c>
      <c r="AT175" s="213" t="s">
        <v>114</v>
      </c>
      <c r="AU175" s="213" t="s">
        <v>77</v>
      </c>
      <c r="AY175" s="15" t="s">
        <v>111</v>
      </c>
      <c r="BE175" s="214">
        <f>IF(N175="základní",J175,0)</f>
        <v>0</v>
      </c>
      <c r="BF175" s="214">
        <f>IF(N175="snížená",J175,0)</f>
        <v>0</v>
      </c>
      <c r="BG175" s="214">
        <f>IF(N175="zákl. přenesená",J175,0)</f>
        <v>0</v>
      </c>
      <c r="BH175" s="214">
        <f>IF(N175="sníž. přenesená",J175,0)</f>
        <v>0</v>
      </c>
      <c r="BI175" s="214">
        <f>IF(N175="nulová",J175,0)</f>
        <v>0</v>
      </c>
      <c r="BJ175" s="15" t="s">
        <v>75</v>
      </c>
      <c r="BK175" s="214">
        <f>ROUND(I175*H175,2)</f>
        <v>0</v>
      </c>
      <c r="BL175" s="15" t="s">
        <v>119</v>
      </c>
      <c r="BM175" s="213" t="s">
        <v>338</v>
      </c>
    </row>
    <row r="176" spans="2:47" s="1" customFormat="1" ht="12">
      <c r="B176" s="36"/>
      <c r="C176" s="37"/>
      <c r="D176" s="215" t="s">
        <v>121</v>
      </c>
      <c r="E176" s="37"/>
      <c r="F176" s="216" t="s">
        <v>327</v>
      </c>
      <c r="G176" s="37"/>
      <c r="H176" s="37"/>
      <c r="I176" s="127"/>
      <c r="J176" s="37"/>
      <c r="K176" s="37"/>
      <c r="L176" s="41"/>
      <c r="M176" s="217"/>
      <c r="N176" s="81"/>
      <c r="O176" s="81"/>
      <c r="P176" s="81"/>
      <c r="Q176" s="81"/>
      <c r="R176" s="81"/>
      <c r="S176" s="81"/>
      <c r="T176" s="82"/>
      <c r="AT176" s="15" t="s">
        <v>121</v>
      </c>
      <c r="AU176" s="15" t="s">
        <v>77</v>
      </c>
    </row>
    <row r="177" spans="2:65" s="1" customFormat="1" ht="24" customHeight="1">
      <c r="B177" s="36"/>
      <c r="C177" s="202" t="s">
        <v>339</v>
      </c>
      <c r="D177" s="202" t="s">
        <v>114</v>
      </c>
      <c r="E177" s="203" t="s">
        <v>340</v>
      </c>
      <c r="F177" s="204" t="s">
        <v>341</v>
      </c>
      <c r="G177" s="205" t="s">
        <v>182</v>
      </c>
      <c r="H177" s="206">
        <v>20.475</v>
      </c>
      <c r="I177" s="207"/>
      <c r="J177" s="208">
        <f>ROUND(I177*H177,2)</f>
        <v>0</v>
      </c>
      <c r="K177" s="204" t="s">
        <v>118</v>
      </c>
      <c r="L177" s="41"/>
      <c r="M177" s="209" t="s">
        <v>19</v>
      </c>
      <c r="N177" s="210" t="s">
        <v>41</v>
      </c>
      <c r="O177" s="81"/>
      <c r="P177" s="211">
        <f>O177*H177</f>
        <v>0</v>
      </c>
      <c r="Q177" s="211">
        <v>0</v>
      </c>
      <c r="R177" s="211">
        <f>Q177*H177</f>
        <v>0</v>
      </c>
      <c r="S177" s="211">
        <v>0</v>
      </c>
      <c r="T177" s="212">
        <f>S177*H177</f>
        <v>0</v>
      </c>
      <c r="AR177" s="213" t="s">
        <v>119</v>
      </c>
      <c r="AT177" s="213" t="s">
        <v>114</v>
      </c>
      <c r="AU177" s="213" t="s">
        <v>77</v>
      </c>
      <c r="AY177" s="15" t="s">
        <v>111</v>
      </c>
      <c r="BE177" s="214">
        <f>IF(N177="základní",J177,0)</f>
        <v>0</v>
      </c>
      <c r="BF177" s="214">
        <f>IF(N177="snížená",J177,0)</f>
        <v>0</v>
      </c>
      <c r="BG177" s="214">
        <f>IF(N177="zákl. přenesená",J177,0)</f>
        <v>0</v>
      </c>
      <c r="BH177" s="214">
        <f>IF(N177="sníž. přenesená",J177,0)</f>
        <v>0</v>
      </c>
      <c r="BI177" s="214">
        <f>IF(N177="nulová",J177,0)</f>
        <v>0</v>
      </c>
      <c r="BJ177" s="15" t="s">
        <v>75</v>
      </c>
      <c r="BK177" s="214">
        <f>ROUND(I177*H177,2)</f>
        <v>0</v>
      </c>
      <c r="BL177" s="15" t="s">
        <v>119</v>
      </c>
      <c r="BM177" s="213" t="s">
        <v>342</v>
      </c>
    </row>
    <row r="178" spans="2:47" s="1" customFormat="1" ht="12">
      <c r="B178" s="36"/>
      <c r="C178" s="37"/>
      <c r="D178" s="215" t="s">
        <v>121</v>
      </c>
      <c r="E178" s="37"/>
      <c r="F178" s="216" t="s">
        <v>343</v>
      </c>
      <c r="G178" s="37"/>
      <c r="H178" s="37"/>
      <c r="I178" s="127"/>
      <c r="J178" s="37"/>
      <c r="K178" s="37"/>
      <c r="L178" s="41"/>
      <c r="M178" s="217"/>
      <c r="N178" s="81"/>
      <c r="O178" s="81"/>
      <c r="P178" s="81"/>
      <c r="Q178" s="81"/>
      <c r="R178" s="81"/>
      <c r="S178" s="81"/>
      <c r="T178" s="82"/>
      <c r="AT178" s="15" t="s">
        <v>121</v>
      </c>
      <c r="AU178" s="15" t="s">
        <v>77</v>
      </c>
    </row>
    <row r="179" spans="2:65" s="1" customFormat="1" ht="24" customHeight="1">
      <c r="B179" s="36"/>
      <c r="C179" s="202" t="s">
        <v>344</v>
      </c>
      <c r="D179" s="202" t="s">
        <v>114</v>
      </c>
      <c r="E179" s="203" t="s">
        <v>345</v>
      </c>
      <c r="F179" s="204" t="s">
        <v>346</v>
      </c>
      <c r="G179" s="205" t="s">
        <v>182</v>
      </c>
      <c r="H179" s="206">
        <v>7.179</v>
      </c>
      <c r="I179" s="207"/>
      <c r="J179" s="208">
        <f>ROUND(I179*H179,2)</f>
        <v>0</v>
      </c>
      <c r="K179" s="204" t="s">
        <v>118</v>
      </c>
      <c r="L179" s="41"/>
      <c r="M179" s="209" t="s">
        <v>19</v>
      </c>
      <c r="N179" s="210" t="s">
        <v>41</v>
      </c>
      <c r="O179" s="81"/>
      <c r="P179" s="211">
        <f>O179*H179</f>
        <v>0</v>
      </c>
      <c r="Q179" s="211">
        <v>0</v>
      </c>
      <c r="R179" s="211">
        <f>Q179*H179</f>
        <v>0</v>
      </c>
      <c r="S179" s="211">
        <v>0</v>
      </c>
      <c r="T179" s="212">
        <f>S179*H179</f>
        <v>0</v>
      </c>
      <c r="AR179" s="213" t="s">
        <v>119</v>
      </c>
      <c r="AT179" s="213" t="s">
        <v>114</v>
      </c>
      <c r="AU179" s="213" t="s">
        <v>77</v>
      </c>
      <c r="AY179" s="15" t="s">
        <v>111</v>
      </c>
      <c r="BE179" s="214">
        <f>IF(N179="základní",J179,0)</f>
        <v>0</v>
      </c>
      <c r="BF179" s="214">
        <f>IF(N179="snížená",J179,0)</f>
        <v>0</v>
      </c>
      <c r="BG179" s="214">
        <f>IF(N179="zákl. přenesená",J179,0)</f>
        <v>0</v>
      </c>
      <c r="BH179" s="214">
        <f>IF(N179="sníž. přenesená",J179,0)</f>
        <v>0</v>
      </c>
      <c r="BI179" s="214">
        <f>IF(N179="nulová",J179,0)</f>
        <v>0</v>
      </c>
      <c r="BJ179" s="15" t="s">
        <v>75</v>
      </c>
      <c r="BK179" s="214">
        <f>ROUND(I179*H179,2)</f>
        <v>0</v>
      </c>
      <c r="BL179" s="15" t="s">
        <v>119</v>
      </c>
      <c r="BM179" s="213" t="s">
        <v>347</v>
      </c>
    </row>
    <row r="180" spans="2:47" s="1" customFormat="1" ht="12">
      <c r="B180" s="36"/>
      <c r="C180" s="37"/>
      <c r="D180" s="215" t="s">
        <v>121</v>
      </c>
      <c r="E180" s="37"/>
      <c r="F180" s="216" t="s">
        <v>343</v>
      </c>
      <c r="G180" s="37"/>
      <c r="H180" s="37"/>
      <c r="I180" s="127"/>
      <c r="J180" s="37"/>
      <c r="K180" s="37"/>
      <c r="L180" s="41"/>
      <c r="M180" s="217"/>
      <c r="N180" s="81"/>
      <c r="O180" s="81"/>
      <c r="P180" s="81"/>
      <c r="Q180" s="81"/>
      <c r="R180" s="81"/>
      <c r="S180" s="81"/>
      <c r="T180" s="82"/>
      <c r="AT180" s="15" t="s">
        <v>121</v>
      </c>
      <c r="AU180" s="15" t="s">
        <v>77</v>
      </c>
    </row>
    <row r="181" spans="2:65" s="1" customFormat="1" ht="24" customHeight="1">
      <c r="B181" s="36"/>
      <c r="C181" s="202" t="s">
        <v>348</v>
      </c>
      <c r="D181" s="202" t="s">
        <v>114</v>
      </c>
      <c r="E181" s="203" t="s">
        <v>349</v>
      </c>
      <c r="F181" s="204" t="s">
        <v>191</v>
      </c>
      <c r="G181" s="205" t="s">
        <v>182</v>
      </c>
      <c r="H181" s="206">
        <v>0.725</v>
      </c>
      <c r="I181" s="207"/>
      <c r="J181" s="208">
        <f>ROUND(I181*H181,2)</f>
        <v>0</v>
      </c>
      <c r="K181" s="204" t="s">
        <v>118</v>
      </c>
      <c r="L181" s="41"/>
      <c r="M181" s="209" t="s">
        <v>19</v>
      </c>
      <c r="N181" s="210" t="s">
        <v>41</v>
      </c>
      <c r="O181" s="81"/>
      <c r="P181" s="211">
        <f>O181*H181</f>
        <v>0</v>
      </c>
      <c r="Q181" s="211">
        <v>0</v>
      </c>
      <c r="R181" s="211">
        <f>Q181*H181</f>
        <v>0</v>
      </c>
      <c r="S181" s="211">
        <v>0</v>
      </c>
      <c r="T181" s="212">
        <f>S181*H181</f>
        <v>0</v>
      </c>
      <c r="AR181" s="213" t="s">
        <v>119</v>
      </c>
      <c r="AT181" s="213" t="s">
        <v>114</v>
      </c>
      <c r="AU181" s="213" t="s">
        <v>77</v>
      </c>
      <c r="AY181" s="15" t="s">
        <v>111</v>
      </c>
      <c r="BE181" s="214">
        <f>IF(N181="základní",J181,0)</f>
        <v>0</v>
      </c>
      <c r="BF181" s="214">
        <f>IF(N181="snížená",J181,0)</f>
        <v>0</v>
      </c>
      <c r="BG181" s="214">
        <f>IF(N181="zákl. přenesená",J181,0)</f>
        <v>0</v>
      </c>
      <c r="BH181" s="214">
        <f>IF(N181="sníž. přenesená",J181,0)</f>
        <v>0</v>
      </c>
      <c r="BI181" s="214">
        <f>IF(N181="nulová",J181,0)</f>
        <v>0</v>
      </c>
      <c r="BJ181" s="15" t="s">
        <v>75</v>
      </c>
      <c r="BK181" s="214">
        <f>ROUND(I181*H181,2)</f>
        <v>0</v>
      </c>
      <c r="BL181" s="15" t="s">
        <v>119</v>
      </c>
      <c r="BM181" s="213" t="s">
        <v>350</v>
      </c>
    </row>
    <row r="182" spans="2:47" s="1" customFormat="1" ht="12">
      <c r="B182" s="36"/>
      <c r="C182" s="37"/>
      <c r="D182" s="215" t="s">
        <v>121</v>
      </c>
      <c r="E182" s="37"/>
      <c r="F182" s="216" t="s">
        <v>343</v>
      </c>
      <c r="G182" s="37"/>
      <c r="H182" s="37"/>
      <c r="I182" s="127"/>
      <c r="J182" s="37"/>
      <c r="K182" s="37"/>
      <c r="L182" s="41"/>
      <c r="M182" s="217"/>
      <c r="N182" s="81"/>
      <c r="O182" s="81"/>
      <c r="P182" s="81"/>
      <c r="Q182" s="81"/>
      <c r="R182" s="81"/>
      <c r="S182" s="81"/>
      <c r="T182" s="82"/>
      <c r="AT182" s="15" t="s">
        <v>121</v>
      </c>
      <c r="AU182" s="15" t="s">
        <v>77</v>
      </c>
    </row>
    <row r="183" spans="2:63" s="11" customFormat="1" ht="22.8" customHeight="1">
      <c r="B183" s="186"/>
      <c r="C183" s="187"/>
      <c r="D183" s="188" t="s">
        <v>69</v>
      </c>
      <c r="E183" s="200" t="s">
        <v>351</v>
      </c>
      <c r="F183" s="200" t="s">
        <v>352</v>
      </c>
      <c r="G183" s="187"/>
      <c r="H183" s="187"/>
      <c r="I183" s="190"/>
      <c r="J183" s="201">
        <f>BK183</f>
        <v>0</v>
      </c>
      <c r="K183" s="187"/>
      <c r="L183" s="192"/>
      <c r="M183" s="193"/>
      <c r="N183" s="194"/>
      <c r="O183" s="194"/>
      <c r="P183" s="195">
        <f>SUM(P184:P185)</f>
        <v>0</v>
      </c>
      <c r="Q183" s="194"/>
      <c r="R183" s="195">
        <f>SUM(R184:R185)</f>
        <v>0</v>
      </c>
      <c r="S183" s="194"/>
      <c r="T183" s="196">
        <f>SUM(T184:T185)</f>
        <v>0</v>
      </c>
      <c r="AR183" s="197" t="s">
        <v>75</v>
      </c>
      <c r="AT183" s="198" t="s">
        <v>69</v>
      </c>
      <c r="AU183" s="198" t="s">
        <v>75</v>
      </c>
      <c r="AY183" s="197" t="s">
        <v>111</v>
      </c>
      <c r="BK183" s="199">
        <f>SUM(BK184:BK185)</f>
        <v>0</v>
      </c>
    </row>
    <row r="184" spans="2:65" s="1" customFormat="1" ht="24" customHeight="1">
      <c r="B184" s="36"/>
      <c r="C184" s="202" t="s">
        <v>353</v>
      </c>
      <c r="D184" s="202" t="s">
        <v>114</v>
      </c>
      <c r="E184" s="203" t="s">
        <v>354</v>
      </c>
      <c r="F184" s="204" t="s">
        <v>355</v>
      </c>
      <c r="G184" s="205" t="s">
        <v>182</v>
      </c>
      <c r="H184" s="206">
        <v>243.583</v>
      </c>
      <c r="I184" s="207"/>
      <c r="J184" s="208">
        <f>ROUND(I184*H184,2)</f>
        <v>0</v>
      </c>
      <c r="K184" s="204" t="s">
        <v>118</v>
      </c>
      <c r="L184" s="41"/>
      <c r="M184" s="209" t="s">
        <v>19</v>
      </c>
      <c r="N184" s="210" t="s">
        <v>41</v>
      </c>
      <c r="O184" s="81"/>
      <c r="P184" s="211">
        <f>O184*H184</f>
        <v>0</v>
      </c>
      <c r="Q184" s="211">
        <v>0</v>
      </c>
      <c r="R184" s="211">
        <f>Q184*H184</f>
        <v>0</v>
      </c>
      <c r="S184" s="211">
        <v>0</v>
      </c>
      <c r="T184" s="212">
        <f>S184*H184</f>
        <v>0</v>
      </c>
      <c r="AR184" s="213" t="s">
        <v>119</v>
      </c>
      <c r="AT184" s="213" t="s">
        <v>114</v>
      </c>
      <c r="AU184" s="213" t="s">
        <v>77</v>
      </c>
      <c r="AY184" s="15" t="s">
        <v>111</v>
      </c>
      <c r="BE184" s="214">
        <f>IF(N184="základní",J184,0)</f>
        <v>0</v>
      </c>
      <c r="BF184" s="214">
        <f>IF(N184="snížená",J184,0)</f>
        <v>0</v>
      </c>
      <c r="BG184" s="214">
        <f>IF(N184="zákl. přenesená",J184,0)</f>
        <v>0</v>
      </c>
      <c r="BH184" s="214">
        <f>IF(N184="sníž. přenesená",J184,0)</f>
        <v>0</v>
      </c>
      <c r="BI184" s="214">
        <f>IF(N184="nulová",J184,0)</f>
        <v>0</v>
      </c>
      <c r="BJ184" s="15" t="s">
        <v>75</v>
      </c>
      <c r="BK184" s="214">
        <f>ROUND(I184*H184,2)</f>
        <v>0</v>
      </c>
      <c r="BL184" s="15" t="s">
        <v>119</v>
      </c>
      <c r="BM184" s="213" t="s">
        <v>356</v>
      </c>
    </row>
    <row r="185" spans="2:47" s="1" customFormat="1" ht="12">
      <c r="B185" s="36"/>
      <c r="C185" s="37"/>
      <c r="D185" s="215" t="s">
        <v>121</v>
      </c>
      <c r="E185" s="37"/>
      <c r="F185" s="216" t="s">
        <v>357</v>
      </c>
      <c r="G185" s="37"/>
      <c r="H185" s="37"/>
      <c r="I185" s="127"/>
      <c r="J185" s="37"/>
      <c r="K185" s="37"/>
      <c r="L185" s="41"/>
      <c r="M185" s="217"/>
      <c r="N185" s="81"/>
      <c r="O185" s="81"/>
      <c r="P185" s="81"/>
      <c r="Q185" s="81"/>
      <c r="R185" s="81"/>
      <c r="S185" s="81"/>
      <c r="T185" s="82"/>
      <c r="AT185" s="15" t="s">
        <v>121</v>
      </c>
      <c r="AU185" s="15" t="s">
        <v>77</v>
      </c>
    </row>
    <row r="186" spans="2:63" s="11" customFormat="1" ht="25.9" customHeight="1">
      <c r="B186" s="186"/>
      <c r="C186" s="187"/>
      <c r="D186" s="188" t="s">
        <v>69</v>
      </c>
      <c r="E186" s="189" t="s">
        <v>358</v>
      </c>
      <c r="F186" s="189" t="s">
        <v>359</v>
      </c>
      <c r="G186" s="187"/>
      <c r="H186" s="187"/>
      <c r="I186" s="190"/>
      <c r="J186" s="191">
        <f>BK186</f>
        <v>0</v>
      </c>
      <c r="K186" s="187"/>
      <c r="L186" s="192"/>
      <c r="M186" s="193"/>
      <c r="N186" s="194"/>
      <c r="O186" s="194"/>
      <c r="P186" s="195">
        <f>P187+P189+P194+P197</f>
        <v>0</v>
      </c>
      <c r="Q186" s="194"/>
      <c r="R186" s="195">
        <f>R187+R189+R194+R197</f>
        <v>0</v>
      </c>
      <c r="S186" s="194"/>
      <c r="T186" s="196">
        <f>T187+T189+T194+T197</f>
        <v>0</v>
      </c>
      <c r="AR186" s="197" t="s">
        <v>123</v>
      </c>
      <c r="AT186" s="198" t="s">
        <v>69</v>
      </c>
      <c r="AU186" s="198" t="s">
        <v>70</v>
      </c>
      <c r="AY186" s="197" t="s">
        <v>111</v>
      </c>
      <c r="BK186" s="199">
        <f>BK187+BK189+BK194+BK197</f>
        <v>0</v>
      </c>
    </row>
    <row r="187" spans="2:63" s="11" customFormat="1" ht="22.8" customHeight="1">
      <c r="B187" s="186"/>
      <c r="C187" s="187"/>
      <c r="D187" s="188" t="s">
        <v>69</v>
      </c>
      <c r="E187" s="200" t="s">
        <v>360</v>
      </c>
      <c r="F187" s="200" t="s">
        <v>361</v>
      </c>
      <c r="G187" s="187"/>
      <c r="H187" s="187"/>
      <c r="I187" s="190"/>
      <c r="J187" s="201">
        <f>BK187</f>
        <v>0</v>
      </c>
      <c r="K187" s="187"/>
      <c r="L187" s="192"/>
      <c r="M187" s="193"/>
      <c r="N187" s="194"/>
      <c r="O187" s="194"/>
      <c r="P187" s="195">
        <f>P188</f>
        <v>0</v>
      </c>
      <c r="Q187" s="194"/>
      <c r="R187" s="195">
        <f>R188</f>
        <v>0</v>
      </c>
      <c r="S187" s="194"/>
      <c r="T187" s="196">
        <f>T188</f>
        <v>0</v>
      </c>
      <c r="AR187" s="197" t="s">
        <v>123</v>
      </c>
      <c r="AT187" s="198" t="s">
        <v>69</v>
      </c>
      <c r="AU187" s="198" t="s">
        <v>75</v>
      </c>
      <c r="AY187" s="197" t="s">
        <v>111</v>
      </c>
      <c r="BK187" s="199">
        <f>BK188</f>
        <v>0</v>
      </c>
    </row>
    <row r="188" spans="2:65" s="1" customFormat="1" ht="16.5" customHeight="1">
      <c r="B188" s="36"/>
      <c r="C188" s="202" t="s">
        <v>362</v>
      </c>
      <c r="D188" s="202" t="s">
        <v>114</v>
      </c>
      <c r="E188" s="203" t="s">
        <v>363</v>
      </c>
      <c r="F188" s="204" t="s">
        <v>364</v>
      </c>
      <c r="G188" s="205" t="s">
        <v>365</v>
      </c>
      <c r="H188" s="206">
        <v>1</v>
      </c>
      <c r="I188" s="207"/>
      <c r="J188" s="208">
        <f>ROUND(I188*H188,2)</f>
        <v>0</v>
      </c>
      <c r="K188" s="204" t="s">
        <v>118</v>
      </c>
      <c r="L188" s="41"/>
      <c r="M188" s="209" t="s">
        <v>19</v>
      </c>
      <c r="N188" s="210" t="s">
        <v>41</v>
      </c>
      <c r="O188" s="81"/>
      <c r="P188" s="211">
        <f>O188*H188</f>
        <v>0</v>
      </c>
      <c r="Q188" s="211">
        <v>0</v>
      </c>
      <c r="R188" s="211">
        <f>Q188*H188</f>
        <v>0</v>
      </c>
      <c r="S188" s="211">
        <v>0</v>
      </c>
      <c r="T188" s="212">
        <f>S188*H188</f>
        <v>0</v>
      </c>
      <c r="AR188" s="213" t="s">
        <v>366</v>
      </c>
      <c r="AT188" s="213" t="s">
        <v>114</v>
      </c>
      <c r="AU188" s="213" t="s">
        <v>77</v>
      </c>
      <c r="AY188" s="15" t="s">
        <v>111</v>
      </c>
      <c r="BE188" s="214">
        <f>IF(N188="základní",J188,0)</f>
        <v>0</v>
      </c>
      <c r="BF188" s="214">
        <f>IF(N188="snížená",J188,0)</f>
        <v>0</v>
      </c>
      <c r="BG188" s="214">
        <f>IF(N188="zákl. přenesená",J188,0)</f>
        <v>0</v>
      </c>
      <c r="BH188" s="214">
        <f>IF(N188="sníž. přenesená",J188,0)</f>
        <v>0</v>
      </c>
      <c r="BI188" s="214">
        <f>IF(N188="nulová",J188,0)</f>
        <v>0</v>
      </c>
      <c r="BJ188" s="15" t="s">
        <v>75</v>
      </c>
      <c r="BK188" s="214">
        <f>ROUND(I188*H188,2)</f>
        <v>0</v>
      </c>
      <c r="BL188" s="15" t="s">
        <v>366</v>
      </c>
      <c r="BM188" s="213" t="s">
        <v>367</v>
      </c>
    </row>
    <row r="189" spans="2:63" s="11" customFormat="1" ht="22.8" customHeight="1">
      <c r="B189" s="186"/>
      <c r="C189" s="187"/>
      <c r="D189" s="188" t="s">
        <v>69</v>
      </c>
      <c r="E189" s="200" t="s">
        <v>368</v>
      </c>
      <c r="F189" s="200" t="s">
        <v>369</v>
      </c>
      <c r="G189" s="187"/>
      <c r="H189" s="187"/>
      <c r="I189" s="190"/>
      <c r="J189" s="201">
        <f>BK189</f>
        <v>0</v>
      </c>
      <c r="K189" s="187"/>
      <c r="L189" s="192"/>
      <c r="M189" s="193"/>
      <c r="N189" s="194"/>
      <c r="O189" s="194"/>
      <c r="P189" s="195">
        <f>SUM(P190:P193)</f>
        <v>0</v>
      </c>
      <c r="Q189" s="194"/>
      <c r="R189" s="195">
        <f>SUM(R190:R193)</f>
        <v>0</v>
      </c>
      <c r="S189" s="194"/>
      <c r="T189" s="196">
        <f>SUM(T190:T193)</f>
        <v>0</v>
      </c>
      <c r="AR189" s="197" t="s">
        <v>123</v>
      </c>
      <c r="AT189" s="198" t="s">
        <v>69</v>
      </c>
      <c r="AU189" s="198" t="s">
        <v>75</v>
      </c>
      <c r="AY189" s="197" t="s">
        <v>111</v>
      </c>
      <c r="BK189" s="199">
        <f>SUM(BK190:BK193)</f>
        <v>0</v>
      </c>
    </row>
    <row r="190" spans="2:65" s="1" customFormat="1" ht="16.5" customHeight="1">
      <c r="B190" s="36"/>
      <c r="C190" s="202" t="s">
        <v>370</v>
      </c>
      <c r="D190" s="202" t="s">
        <v>114</v>
      </c>
      <c r="E190" s="203" t="s">
        <v>371</v>
      </c>
      <c r="F190" s="204" t="s">
        <v>372</v>
      </c>
      <c r="G190" s="205" t="s">
        <v>365</v>
      </c>
      <c r="H190" s="206">
        <v>1</v>
      </c>
      <c r="I190" s="207"/>
      <c r="J190" s="208">
        <f>ROUND(I190*H190,2)</f>
        <v>0</v>
      </c>
      <c r="K190" s="204" t="s">
        <v>118</v>
      </c>
      <c r="L190" s="41"/>
      <c r="M190" s="209" t="s">
        <v>19</v>
      </c>
      <c r="N190" s="210" t="s">
        <v>41</v>
      </c>
      <c r="O190" s="81"/>
      <c r="P190" s="211">
        <f>O190*H190</f>
        <v>0</v>
      </c>
      <c r="Q190" s="211">
        <v>0</v>
      </c>
      <c r="R190" s="211">
        <f>Q190*H190</f>
        <v>0</v>
      </c>
      <c r="S190" s="211">
        <v>0</v>
      </c>
      <c r="T190" s="212">
        <f>S190*H190</f>
        <v>0</v>
      </c>
      <c r="AR190" s="213" t="s">
        <v>366</v>
      </c>
      <c r="AT190" s="213" t="s">
        <v>114</v>
      </c>
      <c r="AU190" s="213" t="s">
        <v>77</v>
      </c>
      <c r="AY190" s="15" t="s">
        <v>111</v>
      </c>
      <c r="BE190" s="214">
        <f>IF(N190="základní",J190,0)</f>
        <v>0</v>
      </c>
      <c r="BF190" s="214">
        <f>IF(N190="snížená",J190,0)</f>
        <v>0</v>
      </c>
      <c r="BG190" s="214">
        <f>IF(N190="zákl. přenesená",J190,0)</f>
        <v>0</v>
      </c>
      <c r="BH190" s="214">
        <f>IF(N190="sníž. přenesená",J190,0)</f>
        <v>0</v>
      </c>
      <c r="BI190" s="214">
        <f>IF(N190="nulová",J190,0)</f>
        <v>0</v>
      </c>
      <c r="BJ190" s="15" t="s">
        <v>75</v>
      </c>
      <c r="BK190" s="214">
        <f>ROUND(I190*H190,2)</f>
        <v>0</v>
      </c>
      <c r="BL190" s="15" t="s">
        <v>366</v>
      </c>
      <c r="BM190" s="213" t="s">
        <v>373</v>
      </c>
    </row>
    <row r="191" spans="2:65" s="1" customFormat="1" ht="16.5" customHeight="1">
      <c r="B191" s="36"/>
      <c r="C191" s="202" t="s">
        <v>374</v>
      </c>
      <c r="D191" s="202" t="s">
        <v>114</v>
      </c>
      <c r="E191" s="203" t="s">
        <v>375</v>
      </c>
      <c r="F191" s="204" t="s">
        <v>376</v>
      </c>
      <c r="G191" s="205" t="s">
        <v>365</v>
      </c>
      <c r="H191" s="206">
        <v>1</v>
      </c>
      <c r="I191" s="207"/>
      <c r="J191" s="208">
        <f>ROUND(I191*H191,2)</f>
        <v>0</v>
      </c>
      <c r="K191" s="204" t="s">
        <v>118</v>
      </c>
      <c r="L191" s="41"/>
      <c r="M191" s="209" t="s">
        <v>19</v>
      </c>
      <c r="N191" s="210" t="s">
        <v>41</v>
      </c>
      <c r="O191" s="81"/>
      <c r="P191" s="211">
        <f>O191*H191</f>
        <v>0</v>
      </c>
      <c r="Q191" s="211">
        <v>0</v>
      </c>
      <c r="R191" s="211">
        <f>Q191*H191</f>
        <v>0</v>
      </c>
      <c r="S191" s="211">
        <v>0</v>
      </c>
      <c r="T191" s="212">
        <f>S191*H191</f>
        <v>0</v>
      </c>
      <c r="AR191" s="213" t="s">
        <v>366</v>
      </c>
      <c r="AT191" s="213" t="s">
        <v>114</v>
      </c>
      <c r="AU191" s="213" t="s">
        <v>77</v>
      </c>
      <c r="AY191" s="15" t="s">
        <v>111</v>
      </c>
      <c r="BE191" s="214">
        <f>IF(N191="základní",J191,0)</f>
        <v>0</v>
      </c>
      <c r="BF191" s="214">
        <f>IF(N191="snížená",J191,0)</f>
        <v>0</v>
      </c>
      <c r="BG191" s="214">
        <f>IF(N191="zákl. přenesená",J191,0)</f>
        <v>0</v>
      </c>
      <c r="BH191" s="214">
        <f>IF(N191="sníž. přenesená",J191,0)</f>
        <v>0</v>
      </c>
      <c r="BI191" s="214">
        <f>IF(N191="nulová",J191,0)</f>
        <v>0</v>
      </c>
      <c r="BJ191" s="15" t="s">
        <v>75</v>
      </c>
      <c r="BK191" s="214">
        <f>ROUND(I191*H191,2)</f>
        <v>0</v>
      </c>
      <c r="BL191" s="15" t="s">
        <v>366</v>
      </c>
      <c r="BM191" s="213" t="s">
        <v>377</v>
      </c>
    </row>
    <row r="192" spans="2:65" s="1" customFormat="1" ht="16.5" customHeight="1">
      <c r="B192" s="36"/>
      <c r="C192" s="202" t="s">
        <v>378</v>
      </c>
      <c r="D192" s="202" t="s">
        <v>114</v>
      </c>
      <c r="E192" s="203" t="s">
        <v>379</v>
      </c>
      <c r="F192" s="204" t="s">
        <v>380</v>
      </c>
      <c r="G192" s="205" t="s">
        <v>365</v>
      </c>
      <c r="H192" s="206">
        <v>1</v>
      </c>
      <c r="I192" s="207"/>
      <c r="J192" s="208">
        <f>ROUND(I192*H192,2)</f>
        <v>0</v>
      </c>
      <c r="K192" s="204" t="s">
        <v>118</v>
      </c>
      <c r="L192" s="41"/>
      <c r="M192" s="209" t="s">
        <v>19</v>
      </c>
      <c r="N192" s="210" t="s">
        <v>41</v>
      </c>
      <c r="O192" s="81"/>
      <c r="P192" s="211">
        <f>O192*H192</f>
        <v>0</v>
      </c>
      <c r="Q192" s="211">
        <v>0</v>
      </c>
      <c r="R192" s="211">
        <f>Q192*H192</f>
        <v>0</v>
      </c>
      <c r="S192" s="211">
        <v>0</v>
      </c>
      <c r="T192" s="212">
        <f>S192*H192</f>
        <v>0</v>
      </c>
      <c r="AR192" s="213" t="s">
        <v>366</v>
      </c>
      <c r="AT192" s="213" t="s">
        <v>114</v>
      </c>
      <c r="AU192" s="213" t="s">
        <v>77</v>
      </c>
      <c r="AY192" s="15" t="s">
        <v>111</v>
      </c>
      <c r="BE192" s="214">
        <f>IF(N192="základní",J192,0)</f>
        <v>0</v>
      </c>
      <c r="BF192" s="214">
        <f>IF(N192="snížená",J192,0)</f>
        <v>0</v>
      </c>
      <c r="BG192" s="214">
        <f>IF(N192="zákl. přenesená",J192,0)</f>
        <v>0</v>
      </c>
      <c r="BH192" s="214">
        <f>IF(N192="sníž. přenesená",J192,0)</f>
        <v>0</v>
      </c>
      <c r="BI192" s="214">
        <f>IF(N192="nulová",J192,0)</f>
        <v>0</v>
      </c>
      <c r="BJ192" s="15" t="s">
        <v>75</v>
      </c>
      <c r="BK192" s="214">
        <f>ROUND(I192*H192,2)</f>
        <v>0</v>
      </c>
      <c r="BL192" s="15" t="s">
        <v>366</v>
      </c>
      <c r="BM192" s="213" t="s">
        <v>381</v>
      </c>
    </row>
    <row r="193" spans="2:65" s="1" customFormat="1" ht="16.5" customHeight="1">
      <c r="B193" s="36"/>
      <c r="C193" s="202" t="s">
        <v>382</v>
      </c>
      <c r="D193" s="202" t="s">
        <v>114</v>
      </c>
      <c r="E193" s="203" t="s">
        <v>383</v>
      </c>
      <c r="F193" s="204" t="s">
        <v>384</v>
      </c>
      <c r="G193" s="205" t="s">
        <v>365</v>
      </c>
      <c r="H193" s="206">
        <v>1</v>
      </c>
      <c r="I193" s="207"/>
      <c r="J193" s="208">
        <f>ROUND(I193*H193,2)</f>
        <v>0</v>
      </c>
      <c r="K193" s="204" t="s">
        <v>118</v>
      </c>
      <c r="L193" s="41"/>
      <c r="M193" s="209" t="s">
        <v>19</v>
      </c>
      <c r="N193" s="210" t="s">
        <v>41</v>
      </c>
      <c r="O193" s="81"/>
      <c r="P193" s="211">
        <f>O193*H193</f>
        <v>0</v>
      </c>
      <c r="Q193" s="211">
        <v>0</v>
      </c>
      <c r="R193" s="211">
        <f>Q193*H193</f>
        <v>0</v>
      </c>
      <c r="S193" s="211">
        <v>0</v>
      </c>
      <c r="T193" s="212">
        <f>S193*H193</f>
        <v>0</v>
      </c>
      <c r="AR193" s="213" t="s">
        <v>366</v>
      </c>
      <c r="AT193" s="213" t="s">
        <v>114</v>
      </c>
      <c r="AU193" s="213" t="s">
        <v>77</v>
      </c>
      <c r="AY193" s="15" t="s">
        <v>111</v>
      </c>
      <c r="BE193" s="214">
        <f>IF(N193="základní",J193,0)</f>
        <v>0</v>
      </c>
      <c r="BF193" s="214">
        <f>IF(N193="snížená",J193,0)</f>
        <v>0</v>
      </c>
      <c r="BG193" s="214">
        <f>IF(N193="zákl. přenesená",J193,0)</f>
        <v>0</v>
      </c>
      <c r="BH193" s="214">
        <f>IF(N193="sníž. přenesená",J193,0)</f>
        <v>0</v>
      </c>
      <c r="BI193" s="214">
        <f>IF(N193="nulová",J193,0)</f>
        <v>0</v>
      </c>
      <c r="BJ193" s="15" t="s">
        <v>75</v>
      </c>
      <c r="BK193" s="214">
        <f>ROUND(I193*H193,2)</f>
        <v>0</v>
      </c>
      <c r="BL193" s="15" t="s">
        <v>366</v>
      </c>
      <c r="BM193" s="213" t="s">
        <v>385</v>
      </c>
    </row>
    <row r="194" spans="2:63" s="11" customFormat="1" ht="22.8" customHeight="1">
      <c r="B194" s="186"/>
      <c r="C194" s="187"/>
      <c r="D194" s="188" t="s">
        <v>69</v>
      </c>
      <c r="E194" s="200" t="s">
        <v>386</v>
      </c>
      <c r="F194" s="200" t="s">
        <v>387</v>
      </c>
      <c r="G194" s="187"/>
      <c r="H194" s="187"/>
      <c r="I194" s="190"/>
      <c r="J194" s="201">
        <f>BK194</f>
        <v>0</v>
      </c>
      <c r="K194" s="187"/>
      <c r="L194" s="192"/>
      <c r="M194" s="193"/>
      <c r="N194" s="194"/>
      <c r="O194" s="194"/>
      <c r="P194" s="195">
        <f>SUM(P195:P196)</f>
        <v>0</v>
      </c>
      <c r="Q194" s="194"/>
      <c r="R194" s="195">
        <f>SUM(R195:R196)</f>
        <v>0</v>
      </c>
      <c r="S194" s="194"/>
      <c r="T194" s="196">
        <f>SUM(T195:T196)</f>
        <v>0</v>
      </c>
      <c r="AR194" s="197" t="s">
        <v>123</v>
      </c>
      <c r="AT194" s="198" t="s">
        <v>69</v>
      </c>
      <c r="AU194" s="198" t="s">
        <v>75</v>
      </c>
      <c r="AY194" s="197" t="s">
        <v>111</v>
      </c>
      <c r="BK194" s="199">
        <f>SUM(BK195:BK196)</f>
        <v>0</v>
      </c>
    </row>
    <row r="195" spans="2:65" s="1" customFormat="1" ht="16.5" customHeight="1">
      <c r="B195" s="36"/>
      <c r="C195" s="202" t="s">
        <v>388</v>
      </c>
      <c r="D195" s="202" t="s">
        <v>114</v>
      </c>
      <c r="E195" s="203" t="s">
        <v>389</v>
      </c>
      <c r="F195" s="204" t="s">
        <v>390</v>
      </c>
      <c r="G195" s="205" t="s">
        <v>365</v>
      </c>
      <c r="H195" s="206">
        <v>1</v>
      </c>
      <c r="I195" s="207"/>
      <c r="J195" s="208">
        <f>ROUND(I195*H195,2)</f>
        <v>0</v>
      </c>
      <c r="K195" s="204" t="s">
        <v>118</v>
      </c>
      <c r="L195" s="41"/>
      <c r="M195" s="209" t="s">
        <v>19</v>
      </c>
      <c r="N195" s="210" t="s">
        <v>41</v>
      </c>
      <c r="O195" s="81"/>
      <c r="P195" s="211">
        <f>O195*H195</f>
        <v>0</v>
      </c>
      <c r="Q195" s="211">
        <v>0</v>
      </c>
      <c r="R195" s="211">
        <f>Q195*H195</f>
        <v>0</v>
      </c>
      <c r="S195" s="211">
        <v>0</v>
      </c>
      <c r="T195" s="212">
        <f>S195*H195</f>
        <v>0</v>
      </c>
      <c r="AR195" s="213" t="s">
        <v>366</v>
      </c>
      <c r="AT195" s="213" t="s">
        <v>114</v>
      </c>
      <c r="AU195" s="213" t="s">
        <v>77</v>
      </c>
      <c r="AY195" s="15" t="s">
        <v>111</v>
      </c>
      <c r="BE195" s="214">
        <f>IF(N195="základní",J195,0)</f>
        <v>0</v>
      </c>
      <c r="BF195" s="214">
        <f>IF(N195="snížená",J195,0)</f>
        <v>0</v>
      </c>
      <c r="BG195" s="214">
        <f>IF(N195="zákl. přenesená",J195,0)</f>
        <v>0</v>
      </c>
      <c r="BH195" s="214">
        <f>IF(N195="sníž. přenesená",J195,0)</f>
        <v>0</v>
      </c>
      <c r="BI195" s="214">
        <f>IF(N195="nulová",J195,0)</f>
        <v>0</v>
      </c>
      <c r="BJ195" s="15" t="s">
        <v>75</v>
      </c>
      <c r="BK195" s="214">
        <f>ROUND(I195*H195,2)</f>
        <v>0</v>
      </c>
      <c r="BL195" s="15" t="s">
        <v>366</v>
      </c>
      <c r="BM195" s="213" t="s">
        <v>391</v>
      </c>
    </row>
    <row r="196" spans="2:65" s="1" customFormat="1" ht="16.5" customHeight="1">
      <c r="B196" s="36"/>
      <c r="C196" s="202" t="s">
        <v>392</v>
      </c>
      <c r="D196" s="202" t="s">
        <v>114</v>
      </c>
      <c r="E196" s="203" t="s">
        <v>393</v>
      </c>
      <c r="F196" s="204" t="s">
        <v>394</v>
      </c>
      <c r="G196" s="205" t="s">
        <v>365</v>
      </c>
      <c r="H196" s="206">
        <v>1</v>
      </c>
      <c r="I196" s="207"/>
      <c r="J196" s="208">
        <f>ROUND(I196*H196,2)</f>
        <v>0</v>
      </c>
      <c r="K196" s="204" t="s">
        <v>118</v>
      </c>
      <c r="L196" s="41"/>
      <c r="M196" s="209" t="s">
        <v>19</v>
      </c>
      <c r="N196" s="210" t="s">
        <v>41</v>
      </c>
      <c r="O196" s="81"/>
      <c r="P196" s="211">
        <f>O196*H196</f>
        <v>0</v>
      </c>
      <c r="Q196" s="211">
        <v>0</v>
      </c>
      <c r="R196" s="211">
        <f>Q196*H196</f>
        <v>0</v>
      </c>
      <c r="S196" s="211">
        <v>0</v>
      </c>
      <c r="T196" s="212">
        <f>S196*H196</f>
        <v>0</v>
      </c>
      <c r="AR196" s="213" t="s">
        <v>366</v>
      </c>
      <c r="AT196" s="213" t="s">
        <v>114</v>
      </c>
      <c r="AU196" s="213" t="s">
        <v>77</v>
      </c>
      <c r="AY196" s="15" t="s">
        <v>111</v>
      </c>
      <c r="BE196" s="214">
        <f>IF(N196="základní",J196,0)</f>
        <v>0</v>
      </c>
      <c r="BF196" s="214">
        <f>IF(N196="snížená",J196,0)</f>
        <v>0</v>
      </c>
      <c r="BG196" s="214">
        <f>IF(N196="zákl. přenesená",J196,0)</f>
        <v>0</v>
      </c>
      <c r="BH196" s="214">
        <f>IF(N196="sníž. přenesená",J196,0)</f>
        <v>0</v>
      </c>
      <c r="BI196" s="214">
        <f>IF(N196="nulová",J196,0)</f>
        <v>0</v>
      </c>
      <c r="BJ196" s="15" t="s">
        <v>75</v>
      </c>
      <c r="BK196" s="214">
        <f>ROUND(I196*H196,2)</f>
        <v>0</v>
      </c>
      <c r="BL196" s="15" t="s">
        <v>366</v>
      </c>
      <c r="BM196" s="213" t="s">
        <v>395</v>
      </c>
    </row>
    <row r="197" spans="2:63" s="11" customFormat="1" ht="22.8" customHeight="1">
      <c r="B197" s="186"/>
      <c r="C197" s="187"/>
      <c r="D197" s="188" t="s">
        <v>69</v>
      </c>
      <c r="E197" s="200" t="s">
        <v>396</v>
      </c>
      <c r="F197" s="200" t="s">
        <v>397</v>
      </c>
      <c r="G197" s="187"/>
      <c r="H197" s="187"/>
      <c r="I197" s="190"/>
      <c r="J197" s="201">
        <f>BK197</f>
        <v>0</v>
      </c>
      <c r="K197" s="187"/>
      <c r="L197" s="192"/>
      <c r="M197" s="193"/>
      <c r="N197" s="194"/>
      <c r="O197" s="194"/>
      <c r="P197" s="195">
        <f>SUM(P198:P199)</f>
        <v>0</v>
      </c>
      <c r="Q197" s="194"/>
      <c r="R197" s="195">
        <f>SUM(R198:R199)</f>
        <v>0</v>
      </c>
      <c r="S197" s="194"/>
      <c r="T197" s="196">
        <f>SUM(T198:T199)</f>
        <v>0</v>
      </c>
      <c r="AR197" s="197" t="s">
        <v>123</v>
      </c>
      <c r="AT197" s="198" t="s">
        <v>69</v>
      </c>
      <c r="AU197" s="198" t="s">
        <v>75</v>
      </c>
      <c r="AY197" s="197" t="s">
        <v>111</v>
      </c>
      <c r="BK197" s="199">
        <f>SUM(BK198:BK199)</f>
        <v>0</v>
      </c>
    </row>
    <row r="198" spans="2:65" s="1" customFormat="1" ht="24" customHeight="1">
      <c r="B198" s="36"/>
      <c r="C198" s="202" t="s">
        <v>398</v>
      </c>
      <c r="D198" s="202" t="s">
        <v>114</v>
      </c>
      <c r="E198" s="203" t="s">
        <v>399</v>
      </c>
      <c r="F198" s="204" t="s">
        <v>400</v>
      </c>
      <c r="G198" s="205" t="s">
        <v>365</v>
      </c>
      <c r="H198" s="206">
        <v>1</v>
      </c>
      <c r="I198" s="207"/>
      <c r="J198" s="208">
        <f>ROUND(I198*H198,2)</f>
        <v>0</v>
      </c>
      <c r="K198" s="204" t="s">
        <v>118</v>
      </c>
      <c r="L198" s="41"/>
      <c r="M198" s="209" t="s">
        <v>19</v>
      </c>
      <c r="N198" s="210" t="s">
        <v>41</v>
      </c>
      <c r="O198" s="81"/>
      <c r="P198" s="211">
        <f>O198*H198</f>
        <v>0</v>
      </c>
      <c r="Q198" s="211">
        <v>0</v>
      </c>
      <c r="R198" s="211">
        <f>Q198*H198</f>
        <v>0</v>
      </c>
      <c r="S198" s="211">
        <v>0</v>
      </c>
      <c r="T198" s="212">
        <f>S198*H198</f>
        <v>0</v>
      </c>
      <c r="AR198" s="213" t="s">
        <v>366</v>
      </c>
      <c r="AT198" s="213" t="s">
        <v>114</v>
      </c>
      <c r="AU198" s="213" t="s">
        <v>77</v>
      </c>
      <c r="AY198" s="15" t="s">
        <v>111</v>
      </c>
      <c r="BE198" s="214">
        <f>IF(N198="základní",J198,0)</f>
        <v>0</v>
      </c>
      <c r="BF198" s="214">
        <f>IF(N198="snížená",J198,0)</f>
        <v>0</v>
      </c>
      <c r="BG198" s="214">
        <f>IF(N198="zákl. přenesená",J198,0)</f>
        <v>0</v>
      </c>
      <c r="BH198" s="214">
        <f>IF(N198="sníž. přenesená",J198,0)</f>
        <v>0</v>
      </c>
      <c r="BI198" s="214">
        <f>IF(N198="nulová",J198,0)</f>
        <v>0</v>
      </c>
      <c r="BJ198" s="15" t="s">
        <v>75</v>
      </c>
      <c r="BK198" s="214">
        <f>ROUND(I198*H198,2)</f>
        <v>0</v>
      </c>
      <c r="BL198" s="15" t="s">
        <v>366</v>
      </c>
      <c r="BM198" s="213" t="s">
        <v>401</v>
      </c>
    </row>
    <row r="199" spans="2:65" s="1" customFormat="1" ht="16.5" customHeight="1">
      <c r="B199" s="36"/>
      <c r="C199" s="202" t="s">
        <v>402</v>
      </c>
      <c r="D199" s="202" t="s">
        <v>114</v>
      </c>
      <c r="E199" s="203" t="s">
        <v>403</v>
      </c>
      <c r="F199" s="204" t="s">
        <v>404</v>
      </c>
      <c r="G199" s="205" t="s">
        <v>365</v>
      </c>
      <c r="H199" s="206">
        <v>1</v>
      </c>
      <c r="I199" s="207"/>
      <c r="J199" s="208">
        <f>ROUND(I199*H199,2)</f>
        <v>0</v>
      </c>
      <c r="K199" s="204" t="s">
        <v>118</v>
      </c>
      <c r="L199" s="41"/>
      <c r="M199" s="238" t="s">
        <v>19</v>
      </c>
      <c r="N199" s="239" t="s">
        <v>41</v>
      </c>
      <c r="O199" s="240"/>
      <c r="P199" s="241">
        <f>O199*H199</f>
        <v>0</v>
      </c>
      <c r="Q199" s="241">
        <v>0</v>
      </c>
      <c r="R199" s="241">
        <f>Q199*H199</f>
        <v>0</v>
      </c>
      <c r="S199" s="241">
        <v>0</v>
      </c>
      <c r="T199" s="242">
        <f>S199*H199</f>
        <v>0</v>
      </c>
      <c r="AR199" s="213" t="s">
        <v>366</v>
      </c>
      <c r="AT199" s="213" t="s">
        <v>114</v>
      </c>
      <c r="AU199" s="213" t="s">
        <v>77</v>
      </c>
      <c r="AY199" s="15" t="s">
        <v>111</v>
      </c>
      <c r="BE199" s="214">
        <f>IF(N199="základní",J199,0)</f>
        <v>0</v>
      </c>
      <c r="BF199" s="214">
        <f>IF(N199="snížená",J199,0)</f>
        <v>0</v>
      </c>
      <c r="BG199" s="214">
        <f>IF(N199="zákl. přenesená",J199,0)</f>
        <v>0</v>
      </c>
      <c r="BH199" s="214">
        <f>IF(N199="sníž. přenesená",J199,0)</f>
        <v>0</v>
      </c>
      <c r="BI199" s="214">
        <f>IF(N199="nulová",J199,0)</f>
        <v>0</v>
      </c>
      <c r="BJ199" s="15" t="s">
        <v>75</v>
      </c>
      <c r="BK199" s="214">
        <f>ROUND(I199*H199,2)</f>
        <v>0</v>
      </c>
      <c r="BL199" s="15" t="s">
        <v>366</v>
      </c>
      <c r="BM199" s="213" t="s">
        <v>405</v>
      </c>
    </row>
    <row r="200" spans="2:12" s="1" customFormat="1" ht="6.95" customHeight="1">
      <c r="B200" s="56"/>
      <c r="C200" s="57"/>
      <c r="D200" s="57"/>
      <c r="E200" s="57"/>
      <c r="F200" s="57"/>
      <c r="G200" s="57"/>
      <c r="H200" s="57"/>
      <c r="I200" s="153"/>
      <c r="J200" s="57"/>
      <c r="K200" s="57"/>
      <c r="L200" s="41"/>
    </row>
  </sheetData>
  <sheetProtection password="CC35" sheet="1" objects="1" scenarios="1" formatColumns="0" formatRows="0" autoFilter="0"/>
  <autoFilter ref="C85:K199"/>
  <mergeCells count="6">
    <mergeCell ref="E7:H7"/>
    <mergeCell ref="E16:H16"/>
    <mergeCell ref="E25:H25"/>
    <mergeCell ref="E46:H4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43" customWidth="1"/>
    <col min="2" max="2" width="1.7109375" style="243" customWidth="1"/>
    <col min="3" max="4" width="5.00390625" style="243" customWidth="1"/>
    <col min="5" max="5" width="11.7109375" style="243" customWidth="1"/>
    <col min="6" max="6" width="9.140625" style="243" customWidth="1"/>
    <col min="7" max="7" width="5.00390625" style="243" customWidth="1"/>
    <col min="8" max="8" width="77.8515625" style="243" customWidth="1"/>
    <col min="9" max="10" width="20.00390625" style="243" customWidth="1"/>
    <col min="11" max="11" width="1.7109375" style="243" customWidth="1"/>
  </cols>
  <sheetData>
    <row r="1" ht="37.5" customHeight="1"/>
    <row r="2" spans="2:11" ht="7.5" customHeight="1">
      <c r="B2" s="244"/>
      <c r="C2" s="245"/>
      <c r="D2" s="245"/>
      <c r="E2" s="245"/>
      <c r="F2" s="245"/>
      <c r="G2" s="245"/>
      <c r="H2" s="245"/>
      <c r="I2" s="245"/>
      <c r="J2" s="245"/>
      <c r="K2" s="246"/>
    </row>
    <row r="3" spans="2:11" s="13" customFormat="1" ht="45" customHeight="1">
      <c r="B3" s="247"/>
      <c r="C3" s="248" t="s">
        <v>406</v>
      </c>
      <c r="D3" s="248"/>
      <c r="E3" s="248"/>
      <c r="F3" s="248"/>
      <c r="G3" s="248"/>
      <c r="H3" s="248"/>
      <c r="I3" s="248"/>
      <c r="J3" s="248"/>
      <c r="K3" s="249"/>
    </row>
    <row r="4" spans="2:11" ht="25.5" customHeight="1">
      <c r="B4" s="250"/>
      <c r="C4" s="251" t="s">
        <v>407</v>
      </c>
      <c r="D4" s="251"/>
      <c r="E4" s="251"/>
      <c r="F4" s="251"/>
      <c r="G4" s="251"/>
      <c r="H4" s="251"/>
      <c r="I4" s="251"/>
      <c r="J4" s="251"/>
      <c r="K4" s="252"/>
    </row>
    <row r="5" spans="2:11" ht="5.25" customHeight="1">
      <c r="B5" s="250"/>
      <c r="C5" s="253"/>
      <c r="D5" s="253"/>
      <c r="E5" s="253"/>
      <c r="F5" s="253"/>
      <c r="G5" s="253"/>
      <c r="H5" s="253"/>
      <c r="I5" s="253"/>
      <c r="J5" s="253"/>
      <c r="K5" s="252"/>
    </row>
    <row r="6" spans="2:11" ht="15" customHeight="1">
      <c r="B6" s="250"/>
      <c r="C6" s="254" t="s">
        <v>408</v>
      </c>
      <c r="D6" s="254"/>
      <c r="E6" s="254"/>
      <c r="F6" s="254"/>
      <c r="G6" s="254"/>
      <c r="H6" s="254"/>
      <c r="I6" s="254"/>
      <c r="J6" s="254"/>
      <c r="K6" s="252"/>
    </row>
    <row r="7" spans="2:11" ht="15" customHeight="1">
      <c r="B7" s="255"/>
      <c r="C7" s="254" t="s">
        <v>409</v>
      </c>
      <c r="D7" s="254"/>
      <c r="E7" s="254"/>
      <c r="F7" s="254"/>
      <c r="G7" s="254"/>
      <c r="H7" s="254"/>
      <c r="I7" s="254"/>
      <c r="J7" s="254"/>
      <c r="K7" s="252"/>
    </row>
    <row r="8" spans="2:11" ht="12.75" customHeight="1">
      <c r="B8" s="255"/>
      <c r="C8" s="254"/>
      <c r="D8" s="254"/>
      <c r="E8" s="254"/>
      <c r="F8" s="254"/>
      <c r="G8" s="254"/>
      <c r="H8" s="254"/>
      <c r="I8" s="254"/>
      <c r="J8" s="254"/>
      <c r="K8" s="252"/>
    </row>
    <row r="9" spans="2:11" ht="15" customHeight="1">
      <c r="B9" s="255"/>
      <c r="C9" s="254" t="s">
        <v>410</v>
      </c>
      <c r="D9" s="254"/>
      <c r="E9" s="254"/>
      <c r="F9" s="254"/>
      <c r="G9" s="254"/>
      <c r="H9" s="254"/>
      <c r="I9" s="254"/>
      <c r="J9" s="254"/>
      <c r="K9" s="252"/>
    </row>
    <row r="10" spans="2:11" ht="15" customHeight="1">
      <c r="B10" s="255"/>
      <c r="C10" s="254"/>
      <c r="D10" s="254" t="s">
        <v>411</v>
      </c>
      <c r="E10" s="254"/>
      <c r="F10" s="254"/>
      <c r="G10" s="254"/>
      <c r="H10" s="254"/>
      <c r="I10" s="254"/>
      <c r="J10" s="254"/>
      <c r="K10" s="252"/>
    </row>
    <row r="11" spans="2:11" ht="15" customHeight="1">
      <c r="B11" s="255"/>
      <c r="C11" s="256"/>
      <c r="D11" s="254" t="s">
        <v>412</v>
      </c>
      <c r="E11" s="254"/>
      <c r="F11" s="254"/>
      <c r="G11" s="254"/>
      <c r="H11" s="254"/>
      <c r="I11" s="254"/>
      <c r="J11" s="254"/>
      <c r="K11" s="252"/>
    </row>
    <row r="12" spans="2:11" ht="15" customHeight="1">
      <c r="B12" s="255"/>
      <c r="C12" s="256"/>
      <c r="D12" s="254"/>
      <c r="E12" s="254"/>
      <c r="F12" s="254"/>
      <c r="G12" s="254"/>
      <c r="H12" s="254"/>
      <c r="I12" s="254"/>
      <c r="J12" s="254"/>
      <c r="K12" s="252"/>
    </row>
    <row r="13" spans="2:11" ht="15" customHeight="1">
      <c r="B13" s="255"/>
      <c r="C13" s="256"/>
      <c r="D13" s="257" t="s">
        <v>413</v>
      </c>
      <c r="E13" s="254"/>
      <c r="F13" s="254"/>
      <c r="G13" s="254"/>
      <c r="H13" s="254"/>
      <c r="I13" s="254"/>
      <c r="J13" s="254"/>
      <c r="K13" s="252"/>
    </row>
    <row r="14" spans="2:11" ht="12.75" customHeight="1">
      <c r="B14" s="255"/>
      <c r="C14" s="256"/>
      <c r="D14" s="256"/>
      <c r="E14" s="256"/>
      <c r="F14" s="256"/>
      <c r="G14" s="256"/>
      <c r="H14" s="256"/>
      <c r="I14" s="256"/>
      <c r="J14" s="256"/>
      <c r="K14" s="252"/>
    </row>
    <row r="15" spans="2:11" ht="15" customHeight="1">
      <c r="B15" s="255"/>
      <c r="C15" s="256"/>
      <c r="D15" s="254" t="s">
        <v>414</v>
      </c>
      <c r="E15" s="254"/>
      <c r="F15" s="254"/>
      <c r="G15" s="254"/>
      <c r="H15" s="254"/>
      <c r="I15" s="254"/>
      <c r="J15" s="254"/>
      <c r="K15" s="252"/>
    </row>
    <row r="16" spans="2:11" ht="15" customHeight="1">
      <c r="B16" s="255"/>
      <c r="C16" s="256"/>
      <c r="D16" s="254" t="s">
        <v>415</v>
      </c>
      <c r="E16" s="254"/>
      <c r="F16" s="254"/>
      <c r="G16" s="254"/>
      <c r="H16" s="254"/>
      <c r="I16" s="254"/>
      <c r="J16" s="254"/>
      <c r="K16" s="252"/>
    </row>
    <row r="17" spans="2:11" ht="15" customHeight="1">
      <c r="B17" s="255"/>
      <c r="C17" s="256"/>
      <c r="D17" s="254" t="s">
        <v>416</v>
      </c>
      <c r="E17" s="254"/>
      <c r="F17" s="254"/>
      <c r="G17" s="254"/>
      <c r="H17" s="254"/>
      <c r="I17" s="254"/>
      <c r="J17" s="254"/>
      <c r="K17" s="252"/>
    </row>
    <row r="18" spans="2:11" ht="15" customHeight="1">
      <c r="B18" s="255"/>
      <c r="C18" s="256"/>
      <c r="D18" s="256"/>
      <c r="E18" s="258" t="s">
        <v>74</v>
      </c>
      <c r="F18" s="254" t="s">
        <v>417</v>
      </c>
      <c r="G18" s="254"/>
      <c r="H18" s="254"/>
      <c r="I18" s="254"/>
      <c r="J18" s="254"/>
      <c r="K18" s="252"/>
    </row>
    <row r="19" spans="2:11" ht="15" customHeight="1">
      <c r="B19" s="255"/>
      <c r="C19" s="256"/>
      <c r="D19" s="256"/>
      <c r="E19" s="258" t="s">
        <v>418</v>
      </c>
      <c r="F19" s="254" t="s">
        <v>419</v>
      </c>
      <c r="G19" s="254"/>
      <c r="H19" s="254"/>
      <c r="I19" s="254"/>
      <c r="J19" s="254"/>
      <c r="K19" s="252"/>
    </row>
    <row r="20" spans="2:11" ht="15" customHeight="1">
      <c r="B20" s="255"/>
      <c r="C20" s="256"/>
      <c r="D20" s="256"/>
      <c r="E20" s="258" t="s">
        <v>420</v>
      </c>
      <c r="F20" s="254" t="s">
        <v>421</v>
      </c>
      <c r="G20" s="254"/>
      <c r="H20" s="254"/>
      <c r="I20" s="254"/>
      <c r="J20" s="254"/>
      <c r="K20" s="252"/>
    </row>
    <row r="21" spans="2:11" ht="15" customHeight="1">
      <c r="B21" s="255"/>
      <c r="C21" s="256"/>
      <c r="D21" s="256"/>
      <c r="E21" s="258" t="s">
        <v>422</v>
      </c>
      <c r="F21" s="254" t="s">
        <v>423</v>
      </c>
      <c r="G21" s="254"/>
      <c r="H21" s="254"/>
      <c r="I21" s="254"/>
      <c r="J21" s="254"/>
      <c r="K21" s="252"/>
    </row>
    <row r="22" spans="2:11" ht="15" customHeight="1">
      <c r="B22" s="255"/>
      <c r="C22" s="256"/>
      <c r="D22" s="256"/>
      <c r="E22" s="258" t="s">
        <v>424</v>
      </c>
      <c r="F22" s="254" t="s">
        <v>425</v>
      </c>
      <c r="G22" s="254"/>
      <c r="H22" s="254"/>
      <c r="I22" s="254"/>
      <c r="J22" s="254"/>
      <c r="K22" s="252"/>
    </row>
    <row r="23" spans="2:11" ht="15" customHeight="1">
      <c r="B23" s="255"/>
      <c r="C23" s="256"/>
      <c r="D23" s="256"/>
      <c r="E23" s="258" t="s">
        <v>426</v>
      </c>
      <c r="F23" s="254" t="s">
        <v>427</v>
      </c>
      <c r="G23" s="254"/>
      <c r="H23" s="254"/>
      <c r="I23" s="254"/>
      <c r="J23" s="254"/>
      <c r="K23" s="252"/>
    </row>
    <row r="24" spans="2:11" ht="12.75" customHeight="1">
      <c r="B24" s="255"/>
      <c r="C24" s="256"/>
      <c r="D24" s="256"/>
      <c r="E24" s="256"/>
      <c r="F24" s="256"/>
      <c r="G24" s="256"/>
      <c r="H24" s="256"/>
      <c r="I24" s="256"/>
      <c r="J24" s="256"/>
      <c r="K24" s="252"/>
    </row>
    <row r="25" spans="2:11" ht="15" customHeight="1">
      <c r="B25" s="255"/>
      <c r="C25" s="254" t="s">
        <v>428</v>
      </c>
      <c r="D25" s="254"/>
      <c r="E25" s="254"/>
      <c r="F25" s="254"/>
      <c r="G25" s="254"/>
      <c r="H25" s="254"/>
      <c r="I25" s="254"/>
      <c r="J25" s="254"/>
      <c r="K25" s="252"/>
    </row>
    <row r="26" spans="2:11" ht="15" customHeight="1">
      <c r="B26" s="255"/>
      <c r="C26" s="254" t="s">
        <v>429</v>
      </c>
      <c r="D26" s="254"/>
      <c r="E26" s="254"/>
      <c r="F26" s="254"/>
      <c r="G26" s="254"/>
      <c r="H26" s="254"/>
      <c r="I26" s="254"/>
      <c r="J26" s="254"/>
      <c r="K26" s="252"/>
    </row>
    <row r="27" spans="2:11" ht="15" customHeight="1">
      <c r="B27" s="255"/>
      <c r="C27" s="254"/>
      <c r="D27" s="254" t="s">
        <v>430</v>
      </c>
      <c r="E27" s="254"/>
      <c r="F27" s="254"/>
      <c r="G27" s="254"/>
      <c r="H27" s="254"/>
      <c r="I27" s="254"/>
      <c r="J27" s="254"/>
      <c r="K27" s="252"/>
    </row>
    <row r="28" spans="2:11" ht="15" customHeight="1">
      <c r="B28" s="255"/>
      <c r="C28" s="256"/>
      <c r="D28" s="254" t="s">
        <v>431</v>
      </c>
      <c r="E28" s="254"/>
      <c r="F28" s="254"/>
      <c r="G28" s="254"/>
      <c r="H28" s="254"/>
      <c r="I28" s="254"/>
      <c r="J28" s="254"/>
      <c r="K28" s="252"/>
    </row>
    <row r="29" spans="2:11" ht="12.75" customHeight="1">
      <c r="B29" s="255"/>
      <c r="C29" s="256"/>
      <c r="D29" s="256"/>
      <c r="E29" s="256"/>
      <c r="F29" s="256"/>
      <c r="G29" s="256"/>
      <c r="H29" s="256"/>
      <c r="I29" s="256"/>
      <c r="J29" s="256"/>
      <c r="K29" s="252"/>
    </row>
    <row r="30" spans="2:11" ht="15" customHeight="1">
      <c r="B30" s="255"/>
      <c r="C30" s="256"/>
      <c r="D30" s="254" t="s">
        <v>432</v>
      </c>
      <c r="E30" s="254"/>
      <c r="F30" s="254"/>
      <c r="G30" s="254"/>
      <c r="H30" s="254"/>
      <c r="I30" s="254"/>
      <c r="J30" s="254"/>
      <c r="K30" s="252"/>
    </row>
    <row r="31" spans="2:11" ht="15" customHeight="1">
      <c r="B31" s="255"/>
      <c r="C31" s="256"/>
      <c r="D31" s="254" t="s">
        <v>433</v>
      </c>
      <c r="E31" s="254"/>
      <c r="F31" s="254"/>
      <c r="G31" s="254"/>
      <c r="H31" s="254"/>
      <c r="I31" s="254"/>
      <c r="J31" s="254"/>
      <c r="K31" s="252"/>
    </row>
    <row r="32" spans="2:11" ht="12.75" customHeight="1">
      <c r="B32" s="255"/>
      <c r="C32" s="256"/>
      <c r="D32" s="256"/>
      <c r="E32" s="256"/>
      <c r="F32" s="256"/>
      <c r="G32" s="256"/>
      <c r="H32" s="256"/>
      <c r="I32" s="256"/>
      <c r="J32" s="256"/>
      <c r="K32" s="252"/>
    </row>
    <row r="33" spans="2:11" ht="15" customHeight="1">
      <c r="B33" s="255"/>
      <c r="C33" s="256"/>
      <c r="D33" s="254" t="s">
        <v>434</v>
      </c>
      <c r="E33" s="254"/>
      <c r="F33" s="254"/>
      <c r="G33" s="254"/>
      <c r="H33" s="254"/>
      <c r="I33" s="254"/>
      <c r="J33" s="254"/>
      <c r="K33" s="252"/>
    </row>
    <row r="34" spans="2:11" ht="15" customHeight="1">
      <c r="B34" s="255"/>
      <c r="C34" s="256"/>
      <c r="D34" s="254" t="s">
        <v>435</v>
      </c>
      <c r="E34" s="254"/>
      <c r="F34" s="254"/>
      <c r="G34" s="254"/>
      <c r="H34" s="254"/>
      <c r="I34" s="254"/>
      <c r="J34" s="254"/>
      <c r="K34" s="252"/>
    </row>
    <row r="35" spans="2:11" ht="15" customHeight="1">
      <c r="B35" s="255"/>
      <c r="C35" s="256"/>
      <c r="D35" s="254" t="s">
        <v>436</v>
      </c>
      <c r="E35" s="254"/>
      <c r="F35" s="254"/>
      <c r="G35" s="254"/>
      <c r="H35" s="254"/>
      <c r="I35" s="254"/>
      <c r="J35" s="254"/>
      <c r="K35" s="252"/>
    </row>
    <row r="36" spans="2:11" ht="15" customHeight="1">
      <c r="B36" s="255"/>
      <c r="C36" s="256"/>
      <c r="D36" s="254"/>
      <c r="E36" s="257" t="s">
        <v>97</v>
      </c>
      <c r="F36" s="254"/>
      <c r="G36" s="254" t="s">
        <v>437</v>
      </c>
      <c r="H36" s="254"/>
      <c r="I36" s="254"/>
      <c r="J36" s="254"/>
      <c r="K36" s="252"/>
    </row>
    <row r="37" spans="2:11" ht="30.75" customHeight="1">
      <c r="B37" s="255"/>
      <c r="C37" s="256"/>
      <c r="D37" s="254"/>
      <c r="E37" s="257" t="s">
        <v>438</v>
      </c>
      <c r="F37" s="254"/>
      <c r="G37" s="254" t="s">
        <v>439</v>
      </c>
      <c r="H37" s="254"/>
      <c r="I37" s="254"/>
      <c r="J37" s="254"/>
      <c r="K37" s="252"/>
    </row>
    <row r="38" spans="2:11" ht="15" customHeight="1">
      <c r="B38" s="255"/>
      <c r="C38" s="256"/>
      <c r="D38" s="254"/>
      <c r="E38" s="257" t="s">
        <v>51</v>
      </c>
      <c r="F38" s="254"/>
      <c r="G38" s="254" t="s">
        <v>440</v>
      </c>
      <c r="H38" s="254"/>
      <c r="I38" s="254"/>
      <c r="J38" s="254"/>
      <c r="K38" s="252"/>
    </row>
    <row r="39" spans="2:11" ht="15" customHeight="1">
      <c r="B39" s="255"/>
      <c r="C39" s="256"/>
      <c r="D39" s="254"/>
      <c r="E39" s="257" t="s">
        <v>52</v>
      </c>
      <c r="F39" s="254"/>
      <c r="G39" s="254" t="s">
        <v>441</v>
      </c>
      <c r="H39" s="254"/>
      <c r="I39" s="254"/>
      <c r="J39" s="254"/>
      <c r="K39" s="252"/>
    </row>
    <row r="40" spans="2:11" ht="15" customHeight="1">
      <c r="B40" s="255"/>
      <c r="C40" s="256"/>
      <c r="D40" s="254"/>
      <c r="E40" s="257" t="s">
        <v>98</v>
      </c>
      <c r="F40" s="254"/>
      <c r="G40" s="254" t="s">
        <v>442</v>
      </c>
      <c r="H40" s="254"/>
      <c r="I40" s="254"/>
      <c r="J40" s="254"/>
      <c r="K40" s="252"/>
    </row>
    <row r="41" spans="2:11" ht="15" customHeight="1">
      <c r="B41" s="255"/>
      <c r="C41" s="256"/>
      <c r="D41" s="254"/>
      <c r="E41" s="257" t="s">
        <v>99</v>
      </c>
      <c r="F41" s="254"/>
      <c r="G41" s="254" t="s">
        <v>443</v>
      </c>
      <c r="H41" s="254"/>
      <c r="I41" s="254"/>
      <c r="J41" s="254"/>
      <c r="K41" s="252"/>
    </row>
    <row r="42" spans="2:11" ht="15" customHeight="1">
      <c r="B42" s="255"/>
      <c r="C42" s="256"/>
      <c r="D42" s="254"/>
      <c r="E42" s="257" t="s">
        <v>444</v>
      </c>
      <c r="F42" s="254"/>
      <c r="G42" s="254" t="s">
        <v>445</v>
      </c>
      <c r="H42" s="254"/>
      <c r="I42" s="254"/>
      <c r="J42" s="254"/>
      <c r="K42" s="252"/>
    </row>
    <row r="43" spans="2:11" ht="15" customHeight="1">
      <c r="B43" s="255"/>
      <c r="C43" s="256"/>
      <c r="D43" s="254"/>
      <c r="E43" s="257"/>
      <c r="F43" s="254"/>
      <c r="G43" s="254" t="s">
        <v>446</v>
      </c>
      <c r="H43" s="254"/>
      <c r="I43" s="254"/>
      <c r="J43" s="254"/>
      <c r="K43" s="252"/>
    </row>
    <row r="44" spans="2:11" ht="15" customHeight="1">
      <c r="B44" s="255"/>
      <c r="C44" s="256"/>
      <c r="D44" s="254"/>
      <c r="E44" s="257" t="s">
        <v>447</v>
      </c>
      <c r="F44" s="254"/>
      <c r="G44" s="254" t="s">
        <v>448</v>
      </c>
      <c r="H44" s="254"/>
      <c r="I44" s="254"/>
      <c r="J44" s="254"/>
      <c r="K44" s="252"/>
    </row>
    <row r="45" spans="2:11" ht="15" customHeight="1">
      <c r="B45" s="255"/>
      <c r="C45" s="256"/>
      <c r="D45" s="254"/>
      <c r="E45" s="257" t="s">
        <v>101</v>
      </c>
      <c r="F45" s="254"/>
      <c r="G45" s="254" t="s">
        <v>449</v>
      </c>
      <c r="H45" s="254"/>
      <c r="I45" s="254"/>
      <c r="J45" s="254"/>
      <c r="K45" s="252"/>
    </row>
    <row r="46" spans="2:11" ht="12.75" customHeight="1">
      <c r="B46" s="255"/>
      <c r="C46" s="256"/>
      <c r="D46" s="254"/>
      <c r="E46" s="254"/>
      <c r="F46" s="254"/>
      <c r="G46" s="254"/>
      <c r="H46" s="254"/>
      <c r="I46" s="254"/>
      <c r="J46" s="254"/>
      <c r="K46" s="252"/>
    </row>
    <row r="47" spans="2:11" ht="15" customHeight="1">
      <c r="B47" s="255"/>
      <c r="C47" s="256"/>
      <c r="D47" s="254" t="s">
        <v>450</v>
      </c>
      <c r="E47" s="254"/>
      <c r="F47" s="254"/>
      <c r="G47" s="254"/>
      <c r="H47" s="254"/>
      <c r="I47" s="254"/>
      <c r="J47" s="254"/>
      <c r="K47" s="252"/>
    </row>
    <row r="48" spans="2:11" ht="15" customHeight="1">
      <c r="B48" s="255"/>
      <c r="C48" s="256"/>
      <c r="D48" s="256"/>
      <c r="E48" s="254" t="s">
        <v>451</v>
      </c>
      <c r="F48" s="254"/>
      <c r="G48" s="254"/>
      <c r="H48" s="254"/>
      <c r="I48" s="254"/>
      <c r="J48" s="254"/>
      <c r="K48" s="252"/>
    </row>
    <row r="49" spans="2:11" ht="15" customHeight="1">
      <c r="B49" s="255"/>
      <c r="C49" s="256"/>
      <c r="D49" s="256"/>
      <c r="E49" s="254" t="s">
        <v>452</v>
      </c>
      <c r="F49" s="254"/>
      <c r="G49" s="254"/>
      <c r="H49" s="254"/>
      <c r="I49" s="254"/>
      <c r="J49" s="254"/>
      <c r="K49" s="252"/>
    </row>
    <row r="50" spans="2:11" ht="15" customHeight="1">
      <c r="B50" s="255"/>
      <c r="C50" s="256"/>
      <c r="D50" s="256"/>
      <c r="E50" s="254" t="s">
        <v>453</v>
      </c>
      <c r="F50" s="254"/>
      <c r="G50" s="254"/>
      <c r="H50" s="254"/>
      <c r="I50" s="254"/>
      <c r="J50" s="254"/>
      <c r="K50" s="252"/>
    </row>
    <row r="51" spans="2:11" ht="15" customHeight="1">
      <c r="B51" s="255"/>
      <c r="C51" s="256"/>
      <c r="D51" s="254" t="s">
        <v>454</v>
      </c>
      <c r="E51" s="254"/>
      <c r="F51" s="254"/>
      <c r="G51" s="254"/>
      <c r="H51" s="254"/>
      <c r="I51" s="254"/>
      <c r="J51" s="254"/>
      <c r="K51" s="252"/>
    </row>
    <row r="52" spans="2:11" ht="25.5" customHeight="1">
      <c r="B52" s="250"/>
      <c r="C52" s="251" t="s">
        <v>455</v>
      </c>
      <c r="D52" s="251"/>
      <c r="E52" s="251"/>
      <c r="F52" s="251"/>
      <c r="G52" s="251"/>
      <c r="H52" s="251"/>
      <c r="I52" s="251"/>
      <c r="J52" s="251"/>
      <c r="K52" s="252"/>
    </row>
    <row r="53" spans="2:11" ht="5.25" customHeight="1">
      <c r="B53" s="250"/>
      <c r="C53" s="253"/>
      <c r="D53" s="253"/>
      <c r="E53" s="253"/>
      <c r="F53" s="253"/>
      <c r="G53" s="253"/>
      <c r="H53" s="253"/>
      <c r="I53" s="253"/>
      <c r="J53" s="253"/>
      <c r="K53" s="252"/>
    </row>
    <row r="54" spans="2:11" ht="15" customHeight="1">
      <c r="B54" s="250"/>
      <c r="C54" s="254" t="s">
        <v>456</v>
      </c>
      <c r="D54" s="254"/>
      <c r="E54" s="254"/>
      <c r="F54" s="254"/>
      <c r="G54" s="254"/>
      <c r="H54" s="254"/>
      <c r="I54" s="254"/>
      <c r="J54" s="254"/>
      <c r="K54" s="252"/>
    </row>
    <row r="55" spans="2:11" ht="15" customHeight="1">
      <c r="B55" s="250"/>
      <c r="C55" s="254" t="s">
        <v>457</v>
      </c>
      <c r="D55" s="254"/>
      <c r="E55" s="254"/>
      <c r="F55" s="254"/>
      <c r="G55" s="254"/>
      <c r="H55" s="254"/>
      <c r="I55" s="254"/>
      <c r="J55" s="254"/>
      <c r="K55" s="252"/>
    </row>
    <row r="56" spans="2:11" ht="12.75" customHeight="1">
      <c r="B56" s="250"/>
      <c r="C56" s="254"/>
      <c r="D56" s="254"/>
      <c r="E56" s="254"/>
      <c r="F56" s="254"/>
      <c r="G56" s="254"/>
      <c r="H56" s="254"/>
      <c r="I56" s="254"/>
      <c r="J56" s="254"/>
      <c r="K56" s="252"/>
    </row>
    <row r="57" spans="2:11" ht="15" customHeight="1">
      <c r="B57" s="250"/>
      <c r="C57" s="254" t="s">
        <v>458</v>
      </c>
      <c r="D57" s="254"/>
      <c r="E57" s="254"/>
      <c r="F57" s="254"/>
      <c r="G57" s="254"/>
      <c r="H57" s="254"/>
      <c r="I57" s="254"/>
      <c r="J57" s="254"/>
      <c r="K57" s="252"/>
    </row>
    <row r="58" spans="2:11" ht="15" customHeight="1">
      <c r="B58" s="250"/>
      <c r="C58" s="256"/>
      <c r="D58" s="254" t="s">
        <v>459</v>
      </c>
      <c r="E58" s="254"/>
      <c r="F58" s="254"/>
      <c r="G58" s="254"/>
      <c r="H58" s="254"/>
      <c r="I58" s="254"/>
      <c r="J58" s="254"/>
      <c r="K58" s="252"/>
    </row>
    <row r="59" spans="2:11" ht="15" customHeight="1">
      <c r="B59" s="250"/>
      <c r="C59" s="256"/>
      <c r="D59" s="254" t="s">
        <v>460</v>
      </c>
      <c r="E59" s="254"/>
      <c r="F59" s="254"/>
      <c r="G59" s="254"/>
      <c r="H59" s="254"/>
      <c r="I59" s="254"/>
      <c r="J59" s="254"/>
      <c r="K59" s="252"/>
    </row>
    <row r="60" spans="2:11" ht="15" customHeight="1">
      <c r="B60" s="250"/>
      <c r="C60" s="256"/>
      <c r="D60" s="254" t="s">
        <v>461</v>
      </c>
      <c r="E60" s="254"/>
      <c r="F60" s="254"/>
      <c r="G60" s="254"/>
      <c r="H60" s="254"/>
      <c r="I60" s="254"/>
      <c r="J60" s="254"/>
      <c r="K60" s="252"/>
    </row>
    <row r="61" spans="2:11" ht="15" customHeight="1">
      <c r="B61" s="250"/>
      <c r="C61" s="256"/>
      <c r="D61" s="254" t="s">
        <v>462</v>
      </c>
      <c r="E61" s="254"/>
      <c r="F61" s="254"/>
      <c r="G61" s="254"/>
      <c r="H61" s="254"/>
      <c r="I61" s="254"/>
      <c r="J61" s="254"/>
      <c r="K61" s="252"/>
    </row>
    <row r="62" spans="2:11" ht="15" customHeight="1">
      <c r="B62" s="250"/>
      <c r="C62" s="256"/>
      <c r="D62" s="259" t="s">
        <v>463</v>
      </c>
      <c r="E62" s="259"/>
      <c r="F62" s="259"/>
      <c r="G62" s="259"/>
      <c r="H62" s="259"/>
      <c r="I62" s="259"/>
      <c r="J62" s="259"/>
      <c r="K62" s="252"/>
    </row>
    <row r="63" spans="2:11" ht="15" customHeight="1">
      <c r="B63" s="250"/>
      <c r="C63" s="256"/>
      <c r="D63" s="254" t="s">
        <v>464</v>
      </c>
      <c r="E63" s="254"/>
      <c r="F63" s="254"/>
      <c r="G63" s="254"/>
      <c r="H63" s="254"/>
      <c r="I63" s="254"/>
      <c r="J63" s="254"/>
      <c r="K63" s="252"/>
    </row>
    <row r="64" spans="2:11" ht="12.75" customHeight="1">
      <c r="B64" s="250"/>
      <c r="C64" s="256"/>
      <c r="D64" s="256"/>
      <c r="E64" s="260"/>
      <c r="F64" s="256"/>
      <c r="G64" s="256"/>
      <c r="H64" s="256"/>
      <c r="I64" s="256"/>
      <c r="J64" s="256"/>
      <c r="K64" s="252"/>
    </row>
    <row r="65" spans="2:11" ht="15" customHeight="1">
      <c r="B65" s="250"/>
      <c r="C65" s="256"/>
      <c r="D65" s="254" t="s">
        <v>465</v>
      </c>
      <c r="E65" s="254"/>
      <c r="F65" s="254"/>
      <c r="G65" s="254"/>
      <c r="H65" s="254"/>
      <c r="I65" s="254"/>
      <c r="J65" s="254"/>
      <c r="K65" s="252"/>
    </row>
    <row r="66" spans="2:11" ht="15" customHeight="1">
      <c r="B66" s="250"/>
      <c r="C66" s="256"/>
      <c r="D66" s="259" t="s">
        <v>466</v>
      </c>
      <c r="E66" s="259"/>
      <c r="F66" s="259"/>
      <c r="G66" s="259"/>
      <c r="H66" s="259"/>
      <c r="I66" s="259"/>
      <c r="J66" s="259"/>
      <c r="K66" s="252"/>
    </row>
    <row r="67" spans="2:11" ht="15" customHeight="1">
      <c r="B67" s="250"/>
      <c r="C67" s="256"/>
      <c r="D67" s="254" t="s">
        <v>467</v>
      </c>
      <c r="E67" s="254"/>
      <c r="F67" s="254"/>
      <c r="G67" s="254"/>
      <c r="H67" s="254"/>
      <c r="I67" s="254"/>
      <c r="J67" s="254"/>
      <c r="K67" s="252"/>
    </row>
    <row r="68" spans="2:11" ht="15" customHeight="1">
      <c r="B68" s="250"/>
      <c r="C68" s="256"/>
      <c r="D68" s="254" t="s">
        <v>468</v>
      </c>
      <c r="E68" s="254"/>
      <c r="F68" s="254"/>
      <c r="G68" s="254"/>
      <c r="H68" s="254"/>
      <c r="I68" s="254"/>
      <c r="J68" s="254"/>
      <c r="K68" s="252"/>
    </row>
    <row r="69" spans="2:11" ht="15" customHeight="1">
      <c r="B69" s="250"/>
      <c r="C69" s="256"/>
      <c r="D69" s="254" t="s">
        <v>469</v>
      </c>
      <c r="E69" s="254"/>
      <c r="F69" s="254"/>
      <c r="G69" s="254"/>
      <c r="H69" s="254"/>
      <c r="I69" s="254"/>
      <c r="J69" s="254"/>
      <c r="K69" s="252"/>
    </row>
    <row r="70" spans="2:11" ht="15" customHeight="1">
      <c r="B70" s="250"/>
      <c r="C70" s="256"/>
      <c r="D70" s="254" t="s">
        <v>470</v>
      </c>
      <c r="E70" s="254"/>
      <c r="F70" s="254"/>
      <c r="G70" s="254"/>
      <c r="H70" s="254"/>
      <c r="I70" s="254"/>
      <c r="J70" s="254"/>
      <c r="K70" s="252"/>
    </row>
    <row r="71" spans="2:11" ht="12.75" customHeight="1">
      <c r="B71" s="261"/>
      <c r="C71" s="262"/>
      <c r="D71" s="262"/>
      <c r="E71" s="262"/>
      <c r="F71" s="262"/>
      <c r="G71" s="262"/>
      <c r="H71" s="262"/>
      <c r="I71" s="262"/>
      <c r="J71" s="262"/>
      <c r="K71" s="263"/>
    </row>
    <row r="72" spans="2:11" ht="18.75" customHeight="1">
      <c r="B72" s="264"/>
      <c r="C72" s="264"/>
      <c r="D72" s="264"/>
      <c r="E72" s="264"/>
      <c r="F72" s="264"/>
      <c r="G72" s="264"/>
      <c r="H72" s="264"/>
      <c r="I72" s="264"/>
      <c r="J72" s="264"/>
      <c r="K72" s="265"/>
    </row>
    <row r="73" spans="2:11" ht="18.75" customHeight="1">
      <c r="B73" s="265"/>
      <c r="C73" s="265"/>
      <c r="D73" s="265"/>
      <c r="E73" s="265"/>
      <c r="F73" s="265"/>
      <c r="G73" s="265"/>
      <c r="H73" s="265"/>
      <c r="I73" s="265"/>
      <c r="J73" s="265"/>
      <c r="K73" s="265"/>
    </row>
    <row r="74" spans="2:11" ht="7.5" customHeight="1">
      <c r="B74" s="266"/>
      <c r="C74" s="267"/>
      <c r="D74" s="267"/>
      <c r="E74" s="267"/>
      <c r="F74" s="267"/>
      <c r="G74" s="267"/>
      <c r="H74" s="267"/>
      <c r="I74" s="267"/>
      <c r="J74" s="267"/>
      <c r="K74" s="268"/>
    </row>
    <row r="75" spans="2:11" ht="45" customHeight="1">
      <c r="B75" s="269"/>
      <c r="C75" s="270" t="s">
        <v>471</v>
      </c>
      <c r="D75" s="270"/>
      <c r="E75" s="270"/>
      <c r="F75" s="270"/>
      <c r="G75" s="270"/>
      <c r="H75" s="270"/>
      <c r="I75" s="270"/>
      <c r="J75" s="270"/>
      <c r="K75" s="271"/>
    </row>
    <row r="76" spans="2:11" ht="17.25" customHeight="1">
      <c r="B76" s="269"/>
      <c r="C76" s="272" t="s">
        <v>472</v>
      </c>
      <c r="D76" s="272"/>
      <c r="E76" s="272"/>
      <c r="F76" s="272" t="s">
        <v>473</v>
      </c>
      <c r="G76" s="273"/>
      <c r="H76" s="272" t="s">
        <v>52</v>
      </c>
      <c r="I76" s="272" t="s">
        <v>55</v>
      </c>
      <c r="J76" s="272" t="s">
        <v>474</v>
      </c>
      <c r="K76" s="271"/>
    </row>
    <row r="77" spans="2:11" ht="17.25" customHeight="1">
      <c r="B77" s="269"/>
      <c r="C77" s="274" t="s">
        <v>475</v>
      </c>
      <c r="D77" s="274"/>
      <c r="E77" s="274"/>
      <c r="F77" s="275" t="s">
        <v>476</v>
      </c>
      <c r="G77" s="276"/>
      <c r="H77" s="274"/>
      <c r="I77" s="274"/>
      <c r="J77" s="274" t="s">
        <v>477</v>
      </c>
      <c r="K77" s="271"/>
    </row>
    <row r="78" spans="2:11" ht="5.25" customHeight="1">
      <c r="B78" s="269"/>
      <c r="C78" s="277"/>
      <c r="D78" s="277"/>
      <c r="E78" s="277"/>
      <c r="F78" s="277"/>
      <c r="G78" s="278"/>
      <c r="H78" s="277"/>
      <c r="I78" s="277"/>
      <c r="J78" s="277"/>
      <c r="K78" s="271"/>
    </row>
    <row r="79" spans="2:11" ht="15" customHeight="1">
      <c r="B79" s="269"/>
      <c r="C79" s="257" t="s">
        <v>51</v>
      </c>
      <c r="D79" s="277"/>
      <c r="E79" s="277"/>
      <c r="F79" s="279" t="s">
        <v>478</v>
      </c>
      <c r="G79" s="278"/>
      <c r="H79" s="257" t="s">
        <v>479</v>
      </c>
      <c r="I79" s="257" t="s">
        <v>480</v>
      </c>
      <c r="J79" s="257">
        <v>20</v>
      </c>
      <c r="K79" s="271"/>
    </row>
    <row r="80" spans="2:11" ht="15" customHeight="1">
      <c r="B80" s="269"/>
      <c r="C80" s="257" t="s">
        <v>481</v>
      </c>
      <c r="D80" s="257"/>
      <c r="E80" s="257"/>
      <c r="F80" s="279" t="s">
        <v>478</v>
      </c>
      <c r="G80" s="278"/>
      <c r="H80" s="257" t="s">
        <v>482</v>
      </c>
      <c r="I80" s="257" t="s">
        <v>480</v>
      </c>
      <c r="J80" s="257">
        <v>120</v>
      </c>
      <c r="K80" s="271"/>
    </row>
    <row r="81" spans="2:11" ht="15" customHeight="1">
      <c r="B81" s="280"/>
      <c r="C81" s="257" t="s">
        <v>483</v>
      </c>
      <c r="D81" s="257"/>
      <c r="E81" s="257"/>
      <c r="F81" s="279" t="s">
        <v>484</v>
      </c>
      <c r="G81" s="278"/>
      <c r="H81" s="257" t="s">
        <v>485</v>
      </c>
      <c r="I81" s="257" t="s">
        <v>480</v>
      </c>
      <c r="J81" s="257">
        <v>50</v>
      </c>
      <c r="K81" s="271"/>
    </row>
    <row r="82" spans="2:11" ht="15" customHeight="1">
      <c r="B82" s="280"/>
      <c r="C82" s="257" t="s">
        <v>486</v>
      </c>
      <c r="D82" s="257"/>
      <c r="E82" s="257"/>
      <c r="F82" s="279" t="s">
        <v>478</v>
      </c>
      <c r="G82" s="278"/>
      <c r="H82" s="257" t="s">
        <v>487</v>
      </c>
      <c r="I82" s="257" t="s">
        <v>488</v>
      </c>
      <c r="J82" s="257"/>
      <c r="K82" s="271"/>
    </row>
    <row r="83" spans="2:11" ht="15" customHeight="1">
      <c r="B83" s="280"/>
      <c r="C83" s="281" t="s">
        <v>489</v>
      </c>
      <c r="D83" s="281"/>
      <c r="E83" s="281"/>
      <c r="F83" s="282" t="s">
        <v>484</v>
      </c>
      <c r="G83" s="281"/>
      <c r="H83" s="281" t="s">
        <v>490</v>
      </c>
      <c r="I83" s="281" t="s">
        <v>480</v>
      </c>
      <c r="J83" s="281">
        <v>15</v>
      </c>
      <c r="K83" s="271"/>
    </row>
    <row r="84" spans="2:11" ht="15" customHeight="1">
      <c r="B84" s="280"/>
      <c r="C84" s="281" t="s">
        <v>491</v>
      </c>
      <c r="D84" s="281"/>
      <c r="E84" s="281"/>
      <c r="F84" s="282" t="s">
        <v>484</v>
      </c>
      <c r="G84" s="281"/>
      <c r="H84" s="281" t="s">
        <v>492</v>
      </c>
      <c r="I84" s="281" t="s">
        <v>480</v>
      </c>
      <c r="J84" s="281">
        <v>15</v>
      </c>
      <c r="K84" s="271"/>
    </row>
    <row r="85" spans="2:11" ht="15" customHeight="1">
      <c r="B85" s="280"/>
      <c r="C85" s="281" t="s">
        <v>493</v>
      </c>
      <c r="D85" s="281"/>
      <c r="E85" s="281"/>
      <c r="F85" s="282" t="s">
        <v>484</v>
      </c>
      <c r="G85" s="281"/>
      <c r="H85" s="281" t="s">
        <v>494</v>
      </c>
      <c r="I85" s="281" t="s">
        <v>480</v>
      </c>
      <c r="J85" s="281">
        <v>20</v>
      </c>
      <c r="K85" s="271"/>
    </row>
    <row r="86" spans="2:11" ht="15" customHeight="1">
      <c r="B86" s="280"/>
      <c r="C86" s="281" t="s">
        <v>495</v>
      </c>
      <c r="D86" s="281"/>
      <c r="E86" s="281"/>
      <c r="F86" s="282" t="s">
        <v>484</v>
      </c>
      <c r="G86" s="281"/>
      <c r="H86" s="281" t="s">
        <v>496</v>
      </c>
      <c r="I86" s="281" t="s">
        <v>480</v>
      </c>
      <c r="J86" s="281">
        <v>20</v>
      </c>
      <c r="K86" s="271"/>
    </row>
    <row r="87" spans="2:11" ht="15" customHeight="1">
      <c r="B87" s="280"/>
      <c r="C87" s="257" t="s">
        <v>497</v>
      </c>
      <c r="D87" s="257"/>
      <c r="E87" s="257"/>
      <c r="F87" s="279" t="s">
        <v>484</v>
      </c>
      <c r="G87" s="278"/>
      <c r="H87" s="257" t="s">
        <v>498</v>
      </c>
      <c r="I87" s="257" t="s">
        <v>480</v>
      </c>
      <c r="J87" s="257">
        <v>50</v>
      </c>
      <c r="K87" s="271"/>
    </row>
    <row r="88" spans="2:11" ht="15" customHeight="1">
      <c r="B88" s="280"/>
      <c r="C88" s="257" t="s">
        <v>499</v>
      </c>
      <c r="D88" s="257"/>
      <c r="E88" s="257"/>
      <c r="F88" s="279" t="s">
        <v>484</v>
      </c>
      <c r="G88" s="278"/>
      <c r="H88" s="257" t="s">
        <v>500</v>
      </c>
      <c r="I88" s="257" t="s">
        <v>480</v>
      </c>
      <c r="J88" s="257">
        <v>20</v>
      </c>
      <c r="K88" s="271"/>
    </row>
    <row r="89" spans="2:11" ht="15" customHeight="1">
      <c r="B89" s="280"/>
      <c r="C89" s="257" t="s">
        <v>501</v>
      </c>
      <c r="D89" s="257"/>
      <c r="E89" s="257"/>
      <c r="F89" s="279" t="s">
        <v>484</v>
      </c>
      <c r="G89" s="278"/>
      <c r="H89" s="257" t="s">
        <v>502</v>
      </c>
      <c r="I89" s="257" t="s">
        <v>480</v>
      </c>
      <c r="J89" s="257">
        <v>20</v>
      </c>
      <c r="K89" s="271"/>
    </row>
    <row r="90" spans="2:11" ht="15" customHeight="1">
      <c r="B90" s="280"/>
      <c r="C90" s="257" t="s">
        <v>503</v>
      </c>
      <c r="D90" s="257"/>
      <c r="E90" s="257"/>
      <c r="F90" s="279" t="s">
        <v>484</v>
      </c>
      <c r="G90" s="278"/>
      <c r="H90" s="257" t="s">
        <v>504</v>
      </c>
      <c r="I90" s="257" t="s">
        <v>480</v>
      </c>
      <c r="J90" s="257">
        <v>50</v>
      </c>
      <c r="K90" s="271"/>
    </row>
    <row r="91" spans="2:11" ht="15" customHeight="1">
      <c r="B91" s="280"/>
      <c r="C91" s="257" t="s">
        <v>505</v>
      </c>
      <c r="D91" s="257"/>
      <c r="E91" s="257"/>
      <c r="F91" s="279" t="s">
        <v>484</v>
      </c>
      <c r="G91" s="278"/>
      <c r="H91" s="257" t="s">
        <v>505</v>
      </c>
      <c r="I91" s="257" t="s">
        <v>480</v>
      </c>
      <c r="J91" s="257">
        <v>50</v>
      </c>
      <c r="K91" s="271"/>
    </row>
    <row r="92" spans="2:11" ht="15" customHeight="1">
      <c r="B92" s="280"/>
      <c r="C92" s="257" t="s">
        <v>506</v>
      </c>
      <c r="D92" s="257"/>
      <c r="E92" s="257"/>
      <c r="F92" s="279" t="s">
        <v>484</v>
      </c>
      <c r="G92" s="278"/>
      <c r="H92" s="257" t="s">
        <v>507</v>
      </c>
      <c r="I92" s="257" t="s">
        <v>480</v>
      </c>
      <c r="J92" s="257">
        <v>255</v>
      </c>
      <c r="K92" s="271"/>
    </row>
    <row r="93" spans="2:11" ht="15" customHeight="1">
      <c r="B93" s="280"/>
      <c r="C93" s="257" t="s">
        <v>508</v>
      </c>
      <c r="D93" s="257"/>
      <c r="E93" s="257"/>
      <c r="F93" s="279" t="s">
        <v>478</v>
      </c>
      <c r="G93" s="278"/>
      <c r="H93" s="257" t="s">
        <v>509</v>
      </c>
      <c r="I93" s="257" t="s">
        <v>510</v>
      </c>
      <c r="J93" s="257"/>
      <c r="K93" s="271"/>
    </row>
    <row r="94" spans="2:11" ht="15" customHeight="1">
      <c r="B94" s="280"/>
      <c r="C94" s="257" t="s">
        <v>511</v>
      </c>
      <c r="D94" s="257"/>
      <c r="E94" s="257"/>
      <c r="F94" s="279" t="s">
        <v>478</v>
      </c>
      <c r="G94" s="278"/>
      <c r="H94" s="257" t="s">
        <v>512</v>
      </c>
      <c r="I94" s="257" t="s">
        <v>513</v>
      </c>
      <c r="J94" s="257"/>
      <c r="K94" s="271"/>
    </row>
    <row r="95" spans="2:11" ht="15" customHeight="1">
      <c r="B95" s="280"/>
      <c r="C95" s="257" t="s">
        <v>514</v>
      </c>
      <c r="D95" s="257"/>
      <c r="E95" s="257"/>
      <c r="F95" s="279" t="s">
        <v>478</v>
      </c>
      <c r="G95" s="278"/>
      <c r="H95" s="257" t="s">
        <v>514</v>
      </c>
      <c r="I95" s="257" t="s">
        <v>513</v>
      </c>
      <c r="J95" s="257"/>
      <c r="K95" s="271"/>
    </row>
    <row r="96" spans="2:11" ht="15" customHeight="1">
      <c r="B96" s="280"/>
      <c r="C96" s="257" t="s">
        <v>36</v>
      </c>
      <c r="D96" s="257"/>
      <c r="E96" s="257"/>
      <c r="F96" s="279" t="s">
        <v>478</v>
      </c>
      <c r="G96" s="278"/>
      <c r="H96" s="257" t="s">
        <v>515</v>
      </c>
      <c r="I96" s="257" t="s">
        <v>513</v>
      </c>
      <c r="J96" s="257"/>
      <c r="K96" s="271"/>
    </row>
    <row r="97" spans="2:11" ht="15" customHeight="1">
      <c r="B97" s="280"/>
      <c r="C97" s="257" t="s">
        <v>46</v>
      </c>
      <c r="D97" s="257"/>
      <c r="E97" s="257"/>
      <c r="F97" s="279" t="s">
        <v>478</v>
      </c>
      <c r="G97" s="278"/>
      <c r="H97" s="257" t="s">
        <v>516</v>
      </c>
      <c r="I97" s="257" t="s">
        <v>513</v>
      </c>
      <c r="J97" s="257"/>
      <c r="K97" s="271"/>
    </row>
    <row r="98" spans="2:11" ht="15" customHeight="1">
      <c r="B98" s="283"/>
      <c r="C98" s="284"/>
      <c r="D98" s="284"/>
      <c r="E98" s="284"/>
      <c r="F98" s="284"/>
      <c r="G98" s="284"/>
      <c r="H98" s="284"/>
      <c r="I98" s="284"/>
      <c r="J98" s="284"/>
      <c r="K98" s="285"/>
    </row>
    <row r="99" spans="2:11" ht="18.75" customHeight="1">
      <c r="B99" s="286"/>
      <c r="C99" s="287"/>
      <c r="D99" s="287"/>
      <c r="E99" s="287"/>
      <c r="F99" s="287"/>
      <c r="G99" s="287"/>
      <c r="H99" s="287"/>
      <c r="I99" s="287"/>
      <c r="J99" s="287"/>
      <c r="K99" s="286"/>
    </row>
    <row r="100" spans="2:11" ht="18.75" customHeight="1">
      <c r="B100" s="265"/>
      <c r="C100" s="265"/>
      <c r="D100" s="265"/>
      <c r="E100" s="265"/>
      <c r="F100" s="265"/>
      <c r="G100" s="265"/>
      <c r="H100" s="265"/>
      <c r="I100" s="265"/>
      <c r="J100" s="265"/>
      <c r="K100" s="265"/>
    </row>
    <row r="101" spans="2:11" ht="7.5" customHeight="1">
      <c r="B101" s="266"/>
      <c r="C101" s="267"/>
      <c r="D101" s="267"/>
      <c r="E101" s="267"/>
      <c r="F101" s="267"/>
      <c r="G101" s="267"/>
      <c r="H101" s="267"/>
      <c r="I101" s="267"/>
      <c r="J101" s="267"/>
      <c r="K101" s="268"/>
    </row>
    <row r="102" spans="2:11" ht="45" customHeight="1">
      <c r="B102" s="269"/>
      <c r="C102" s="270" t="s">
        <v>517</v>
      </c>
      <c r="D102" s="270"/>
      <c r="E102" s="270"/>
      <c r="F102" s="270"/>
      <c r="G102" s="270"/>
      <c r="H102" s="270"/>
      <c r="I102" s="270"/>
      <c r="J102" s="270"/>
      <c r="K102" s="271"/>
    </row>
    <row r="103" spans="2:11" ht="17.25" customHeight="1">
      <c r="B103" s="269"/>
      <c r="C103" s="272" t="s">
        <v>472</v>
      </c>
      <c r="D103" s="272"/>
      <c r="E103" s="272"/>
      <c r="F103" s="272" t="s">
        <v>473</v>
      </c>
      <c r="G103" s="273"/>
      <c r="H103" s="272" t="s">
        <v>52</v>
      </c>
      <c r="I103" s="272" t="s">
        <v>55</v>
      </c>
      <c r="J103" s="272" t="s">
        <v>474</v>
      </c>
      <c r="K103" s="271"/>
    </row>
    <row r="104" spans="2:11" ht="17.25" customHeight="1">
      <c r="B104" s="269"/>
      <c r="C104" s="274" t="s">
        <v>475</v>
      </c>
      <c r="D104" s="274"/>
      <c r="E104" s="274"/>
      <c r="F104" s="275" t="s">
        <v>476</v>
      </c>
      <c r="G104" s="276"/>
      <c r="H104" s="274"/>
      <c r="I104" s="274"/>
      <c r="J104" s="274" t="s">
        <v>477</v>
      </c>
      <c r="K104" s="271"/>
    </row>
    <row r="105" spans="2:11" ht="5.25" customHeight="1">
      <c r="B105" s="269"/>
      <c r="C105" s="272"/>
      <c r="D105" s="272"/>
      <c r="E105" s="272"/>
      <c r="F105" s="272"/>
      <c r="G105" s="288"/>
      <c r="H105" s="272"/>
      <c r="I105" s="272"/>
      <c r="J105" s="272"/>
      <c r="K105" s="271"/>
    </row>
    <row r="106" spans="2:11" ht="15" customHeight="1">
      <c r="B106" s="269"/>
      <c r="C106" s="257" t="s">
        <v>51</v>
      </c>
      <c r="D106" s="277"/>
      <c r="E106" s="277"/>
      <c r="F106" s="279" t="s">
        <v>478</v>
      </c>
      <c r="G106" s="288"/>
      <c r="H106" s="257" t="s">
        <v>518</v>
      </c>
      <c r="I106" s="257" t="s">
        <v>480</v>
      </c>
      <c r="J106" s="257">
        <v>20</v>
      </c>
      <c r="K106" s="271"/>
    </row>
    <row r="107" spans="2:11" ht="15" customHeight="1">
      <c r="B107" s="269"/>
      <c r="C107" s="257" t="s">
        <v>481</v>
      </c>
      <c r="D107" s="257"/>
      <c r="E107" s="257"/>
      <c r="F107" s="279" t="s">
        <v>478</v>
      </c>
      <c r="G107" s="257"/>
      <c r="H107" s="257" t="s">
        <v>518</v>
      </c>
      <c r="I107" s="257" t="s">
        <v>480</v>
      </c>
      <c r="J107" s="257">
        <v>120</v>
      </c>
      <c r="K107" s="271"/>
    </row>
    <row r="108" spans="2:11" ht="15" customHeight="1">
      <c r="B108" s="280"/>
      <c r="C108" s="257" t="s">
        <v>483</v>
      </c>
      <c r="D108" s="257"/>
      <c r="E108" s="257"/>
      <c r="F108" s="279" t="s">
        <v>484</v>
      </c>
      <c r="G108" s="257"/>
      <c r="H108" s="257" t="s">
        <v>518</v>
      </c>
      <c r="I108" s="257" t="s">
        <v>480</v>
      </c>
      <c r="J108" s="257">
        <v>50</v>
      </c>
      <c r="K108" s="271"/>
    </row>
    <row r="109" spans="2:11" ht="15" customHeight="1">
      <c r="B109" s="280"/>
      <c r="C109" s="257" t="s">
        <v>486</v>
      </c>
      <c r="D109" s="257"/>
      <c r="E109" s="257"/>
      <c r="F109" s="279" t="s">
        <v>478</v>
      </c>
      <c r="G109" s="257"/>
      <c r="H109" s="257" t="s">
        <v>518</v>
      </c>
      <c r="I109" s="257" t="s">
        <v>488</v>
      </c>
      <c r="J109" s="257"/>
      <c r="K109" s="271"/>
    </row>
    <row r="110" spans="2:11" ht="15" customHeight="1">
      <c r="B110" s="280"/>
      <c r="C110" s="257" t="s">
        <v>497</v>
      </c>
      <c r="D110" s="257"/>
      <c r="E110" s="257"/>
      <c r="F110" s="279" t="s">
        <v>484</v>
      </c>
      <c r="G110" s="257"/>
      <c r="H110" s="257" t="s">
        <v>518</v>
      </c>
      <c r="I110" s="257" t="s">
        <v>480</v>
      </c>
      <c r="J110" s="257">
        <v>50</v>
      </c>
      <c r="K110" s="271"/>
    </row>
    <row r="111" spans="2:11" ht="15" customHeight="1">
      <c r="B111" s="280"/>
      <c r="C111" s="257" t="s">
        <v>505</v>
      </c>
      <c r="D111" s="257"/>
      <c r="E111" s="257"/>
      <c r="F111" s="279" t="s">
        <v>484</v>
      </c>
      <c r="G111" s="257"/>
      <c r="H111" s="257" t="s">
        <v>518</v>
      </c>
      <c r="I111" s="257" t="s">
        <v>480</v>
      </c>
      <c r="J111" s="257">
        <v>50</v>
      </c>
      <c r="K111" s="271"/>
    </row>
    <row r="112" spans="2:11" ht="15" customHeight="1">
      <c r="B112" s="280"/>
      <c r="C112" s="257" t="s">
        <v>503</v>
      </c>
      <c r="D112" s="257"/>
      <c r="E112" s="257"/>
      <c r="F112" s="279" t="s">
        <v>484</v>
      </c>
      <c r="G112" s="257"/>
      <c r="H112" s="257" t="s">
        <v>518</v>
      </c>
      <c r="I112" s="257" t="s">
        <v>480</v>
      </c>
      <c r="J112" s="257">
        <v>50</v>
      </c>
      <c r="K112" s="271"/>
    </row>
    <row r="113" spans="2:11" ht="15" customHeight="1">
      <c r="B113" s="280"/>
      <c r="C113" s="257" t="s">
        <v>51</v>
      </c>
      <c r="D113" s="257"/>
      <c r="E113" s="257"/>
      <c r="F113" s="279" t="s">
        <v>478</v>
      </c>
      <c r="G113" s="257"/>
      <c r="H113" s="257" t="s">
        <v>519</v>
      </c>
      <c r="I113" s="257" t="s">
        <v>480</v>
      </c>
      <c r="J113" s="257">
        <v>20</v>
      </c>
      <c r="K113" s="271"/>
    </row>
    <row r="114" spans="2:11" ht="15" customHeight="1">
      <c r="B114" s="280"/>
      <c r="C114" s="257" t="s">
        <v>520</v>
      </c>
      <c r="D114" s="257"/>
      <c r="E114" s="257"/>
      <c r="F114" s="279" t="s">
        <v>478</v>
      </c>
      <c r="G114" s="257"/>
      <c r="H114" s="257" t="s">
        <v>521</v>
      </c>
      <c r="I114" s="257" t="s">
        <v>480</v>
      </c>
      <c r="J114" s="257">
        <v>120</v>
      </c>
      <c r="K114" s="271"/>
    </row>
    <row r="115" spans="2:11" ht="15" customHeight="1">
      <c r="B115" s="280"/>
      <c r="C115" s="257" t="s">
        <v>36</v>
      </c>
      <c r="D115" s="257"/>
      <c r="E115" s="257"/>
      <c r="F115" s="279" t="s">
        <v>478</v>
      </c>
      <c r="G115" s="257"/>
      <c r="H115" s="257" t="s">
        <v>522</v>
      </c>
      <c r="I115" s="257" t="s">
        <v>513</v>
      </c>
      <c r="J115" s="257"/>
      <c r="K115" s="271"/>
    </row>
    <row r="116" spans="2:11" ht="15" customHeight="1">
      <c r="B116" s="280"/>
      <c r="C116" s="257" t="s">
        <v>46</v>
      </c>
      <c r="D116" s="257"/>
      <c r="E116" s="257"/>
      <c r="F116" s="279" t="s">
        <v>478</v>
      </c>
      <c r="G116" s="257"/>
      <c r="H116" s="257" t="s">
        <v>523</v>
      </c>
      <c r="I116" s="257" t="s">
        <v>513</v>
      </c>
      <c r="J116" s="257"/>
      <c r="K116" s="271"/>
    </row>
    <row r="117" spans="2:11" ht="15" customHeight="1">
      <c r="B117" s="280"/>
      <c r="C117" s="257" t="s">
        <v>55</v>
      </c>
      <c r="D117" s="257"/>
      <c r="E117" s="257"/>
      <c r="F117" s="279" t="s">
        <v>478</v>
      </c>
      <c r="G117" s="257"/>
      <c r="H117" s="257" t="s">
        <v>524</v>
      </c>
      <c r="I117" s="257" t="s">
        <v>525</v>
      </c>
      <c r="J117" s="257"/>
      <c r="K117" s="271"/>
    </row>
    <row r="118" spans="2:11" ht="15" customHeight="1">
      <c r="B118" s="283"/>
      <c r="C118" s="289"/>
      <c r="D118" s="289"/>
      <c r="E118" s="289"/>
      <c r="F118" s="289"/>
      <c r="G118" s="289"/>
      <c r="H118" s="289"/>
      <c r="I118" s="289"/>
      <c r="J118" s="289"/>
      <c r="K118" s="285"/>
    </row>
    <row r="119" spans="2:11" ht="18.75" customHeight="1">
      <c r="B119" s="290"/>
      <c r="C119" s="254"/>
      <c r="D119" s="254"/>
      <c r="E119" s="254"/>
      <c r="F119" s="291"/>
      <c r="G119" s="254"/>
      <c r="H119" s="254"/>
      <c r="I119" s="254"/>
      <c r="J119" s="254"/>
      <c r="K119" s="290"/>
    </row>
    <row r="120" spans="2:11" ht="18.75" customHeight="1">
      <c r="B120" s="265"/>
      <c r="C120" s="265"/>
      <c r="D120" s="265"/>
      <c r="E120" s="265"/>
      <c r="F120" s="265"/>
      <c r="G120" s="265"/>
      <c r="H120" s="265"/>
      <c r="I120" s="265"/>
      <c r="J120" s="265"/>
      <c r="K120" s="265"/>
    </row>
    <row r="121" spans="2:11" ht="7.5" customHeight="1">
      <c r="B121" s="292"/>
      <c r="C121" s="293"/>
      <c r="D121" s="293"/>
      <c r="E121" s="293"/>
      <c r="F121" s="293"/>
      <c r="G121" s="293"/>
      <c r="H121" s="293"/>
      <c r="I121" s="293"/>
      <c r="J121" s="293"/>
      <c r="K121" s="294"/>
    </row>
    <row r="122" spans="2:11" ht="45" customHeight="1">
      <c r="B122" s="295"/>
      <c r="C122" s="248" t="s">
        <v>526</v>
      </c>
      <c r="D122" s="248"/>
      <c r="E122" s="248"/>
      <c r="F122" s="248"/>
      <c r="G122" s="248"/>
      <c r="H122" s="248"/>
      <c r="I122" s="248"/>
      <c r="J122" s="248"/>
      <c r="K122" s="296"/>
    </row>
    <row r="123" spans="2:11" ht="17.25" customHeight="1">
      <c r="B123" s="297"/>
      <c r="C123" s="272" t="s">
        <v>472</v>
      </c>
      <c r="D123" s="272"/>
      <c r="E123" s="272"/>
      <c r="F123" s="272" t="s">
        <v>473</v>
      </c>
      <c r="G123" s="273"/>
      <c r="H123" s="272" t="s">
        <v>52</v>
      </c>
      <c r="I123" s="272" t="s">
        <v>55</v>
      </c>
      <c r="J123" s="272" t="s">
        <v>474</v>
      </c>
      <c r="K123" s="298"/>
    </row>
    <row r="124" spans="2:11" ht="17.25" customHeight="1">
      <c r="B124" s="297"/>
      <c r="C124" s="274" t="s">
        <v>475</v>
      </c>
      <c r="D124" s="274"/>
      <c r="E124" s="274"/>
      <c r="F124" s="275" t="s">
        <v>476</v>
      </c>
      <c r="G124" s="276"/>
      <c r="H124" s="274"/>
      <c r="I124" s="274"/>
      <c r="J124" s="274" t="s">
        <v>477</v>
      </c>
      <c r="K124" s="298"/>
    </row>
    <row r="125" spans="2:11" ht="5.25" customHeight="1">
      <c r="B125" s="299"/>
      <c r="C125" s="277"/>
      <c r="D125" s="277"/>
      <c r="E125" s="277"/>
      <c r="F125" s="277"/>
      <c r="G125" s="257"/>
      <c r="H125" s="277"/>
      <c r="I125" s="277"/>
      <c r="J125" s="277"/>
      <c r="K125" s="300"/>
    </row>
    <row r="126" spans="2:11" ht="15" customHeight="1">
      <c r="B126" s="299"/>
      <c r="C126" s="257" t="s">
        <v>481</v>
      </c>
      <c r="D126" s="277"/>
      <c r="E126" s="277"/>
      <c r="F126" s="279" t="s">
        <v>478</v>
      </c>
      <c r="G126" s="257"/>
      <c r="H126" s="257" t="s">
        <v>518</v>
      </c>
      <c r="I126" s="257" t="s">
        <v>480</v>
      </c>
      <c r="J126" s="257">
        <v>120</v>
      </c>
      <c r="K126" s="301"/>
    </row>
    <row r="127" spans="2:11" ht="15" customHeight="1">
      <c r="B127" s="299"/>
      <c r="C127" s="257" t="s">
        <v>527</v>
      </c>
      <c r="D127" s="257"/>
      <c r="E127" s="257"/>
      <c r="F127" s="279" t="s">
        <v>478</v>
      </c>
      <c r="G127" s="257"/>
      <c r="H127" s="257" t="s">
        <v>528</v>
      </c>
      <c r="I127" s="257" t="s">
        <v>480</v>
      </c>
      <c r="J127" s="257" t="s">
        <v>529</v>
      </c>
      <c r="K127" s="301"/>
    </row>
    <row r="128" spans="2:11" ht="15" customHeight="1">
      <c r="B128" s="299"/>
      <c r="C128" s="257" t="s">
        <v>426</v>
      </c>
      <c r="D128" s="257"/>
      <c r="E128" s="257"/>
      <c r="F128" s="279" t="s">
        <v>478</v>
      </c>
      <c r="G128" s="257"/>
      <c r="H128" s="257" t="s">
        <v>530</v>
      </c>
      <c r="I128" s="257" t="s">
        <v>480</v>
      </c>
      <c r="J128" s="257" t="s">
        <v>529</v>
      </c>
      <c r="K128" s="301"/>
    </row>
    <row r="129" spans="2:11" ht="15" customHeight="1">
      <c r="B129" s="299"/>
      <c r="C129" s="257" t="s">
        <v>489</v>
      </c>
      <c r="D129" s="257"/>
      <c r="E129" s="257"/>
      <c r="F129" s="279" t="s">
        <v>484</v>
      </c>
      <c r="G129" s="257"/>
      <c r="H129" s="257" t="s">
        <v>490</v>
      </c>
      <c r="I129" s="257" t="s">
        <v>480</v>
      </c>
      <c r="J129" s="257">
        <v>15</v>
      </c>
      <c r="K129" s="301"/>
    </row>
    <row r="130" spans="2:11" ht="15" customHeight="1">
      <c r="B130" s="299"/>
      <c r="C130" s="281" t="s">
        <v>491</v>
      </c>
      <c r="D130" s="281"/>
      <c r="E130" s="281"/>
      <c r="F130" s="282" t="s">
        <v>484</v>
      </c>
      <c r="G130" s="281"/>
      <c r="H130" s="281" t="s">
        <v>492</v>
      </c>
      <c r="I130" s="281" t="s">
        <v>480</v>
      </c>
      <c r="J130" s="281">
        <v>15</v>
      </c>
      <c r="K130" s="301"/>
    </row>
    <row r="131" spans="2:11" ht="15" customHeight="1">
      <c r="B131" s="299"/>
      <c r="C131" s="281" t="s">
        <v>493</v>
      </c>
      <c r="D131" s="281"/>
      <c r="E131" s="281"/>
      <c r="F131" s="282" t="s">
        <v>484</v>
      </c>
      <c r="G131" s="281"/>
      <c r="H131" s="281" t="s">
        <v>494</v>
      </c>
      <c r="I131" s="281" t="s">
        <v>480</v>
      </c>
      <c r="J131" s="281">
        <v>20</v>
      </c>
      <c r="K131" s="301"/>
    </row>
    <row r="132" spans="2:11" ht="15" customHeight="1">
      <c r="B132" s="299"/>
      <c r="C132" s="281" t="s">
        <v>495</v>
      </c>
      <c r="D132" s="281"/>
      <c r="E132" s="281"/>
      <c r="F132" s="282" t="s">
        <v>484</v>
      </c>
      <c r="G132" s="281"/>
      <c r="H132" s="281" t="s">
        <v>496</v>
      </c>
      <c r="I132" s="281" t="s">
        <v>480</v>
      </c>
      <c r="J132" s="281">
        <v>20</v>
      </c>
      <c r="K132" s="301"/>
    </row>
    <row r="133" spans="2:11" ht="15" customHeight="1">
      <c r="B133" s="299"/>
      <c r="C133" s="257" t="s">
        <v>483</v>
      </c>
      <c r="D133" s="257"/>
      <c r="E133" s="257"/>
      <c r="F133" s="279" t="s">
        <v>484</v>
      </c>
      <c r="G133" s="257"/>
      <c r="H133" s="257" t="s">
        <v>518</v>
      </c>
      <c r="I133" s="257" t="s">
        <v>480</v>
      </c>
      <c r="J133" s="257">
        <v>50</v>
      </c>
      <c r="K133" s="301"/>
    </row>
    <row r="134" spans="2:11" ht="15" customHeight="1">
      <c r="B134" s="299"/>
      <c r="C134" s="257" t="s">
        <v>497</v>
      </c>
      <c r="D134" s="257"/>
      <c r="E134" s="257"/>
      <c r="F134" s="279" t="s">
        <v>484</v>
      </c>
      <c r="G134" s="257"/>
      <c r="H134" s="257" t="s">
        <v>518</v>
      </c>
      <c r="I134" s="257" t="s">
        <v>480</v>
      </c>
      <c r="J134" s="257">
        <v>50</v>
      </c>
      <c r="K134" s="301"/>
    </row>
    <row r="135" spans="2:11" ht="15" customHeight="1">
      <c r="B135" s="299"/>
      <c r="C135" s="257" t="s">
        <v>503</v>
      </c>
      <c r="D135" s="257"/>
      <c r="E135" s="257"/>
      <c r="F135" s="279" t="s">
        <v>484</v>
      </c>
      <c r="G135" s="257"/>
      <c r="H135" s="257" t="s">
        <v>518</v>
      </c>
      <c r="I135" s="257" t="s">
        <v>480</v>
      </c>
      <c r="J135" s="257">
        <v>50</v>
      </c>
      <c r="K135" s="301"/>
    </row>
    <row r="136" spans="2:11" ht="15" customHeight="1">
      <c r="B136" s="299"/>
      <c r="C136" s="257" t="s">
        <v>505</v>
      </c>
      <c r="D136" s="257"/>
      <c r="E136" s="257"/>
      <c r="F136" s="279" t="s">
        <v>484</v>
      </c>
      <c r="G136" s="257"/>
      <c r="H136" s="257" t="s">
        <v>518</v>
      </c>
      <c r="I136" s="257" t="s">
        <v>480</v>
      </c>
      <c r="J136" s="257">
        <v>50</v>
      </c>
      <c r="K136" s="301"/>
    </row>
    <row r="137" spans="2:11" ht="15" customHeight="1">
      <c r="B137" s="299"/>
      <c r="C137" s="257" t="s">
        <v>506</v>
      </c>
      <c r="D137" s="257"/>
      <c r="E137" s="257"/>
      <c r="F137" s="279" t="s">
        <v>484</v>
      </c>
      <c r="G137" s="257"/>
      <c r="H137" s="257" t="s">
        <v>531</v>
      </c>
      <c r="I137" s="257" t="s">
        <v>480</v>
      </c>
      <c r="J137" s="257">
        <v>255</v>
      </c>
      <c r="K137" s="301"/>
    </row>
    <row r="138" spans="2:11" ht="15" customHeight="1">
      <c r="B138" s="299"/>
      <c r="C138" s="257" t="s">
        <v>508</v>
      </c>
      <c r="D138" s="257"/>
      <c r="E138" s="257"/>
      <c r="F138" s="279" t="s">
        <v>478</v>
      </c>
      <c r="G138" s="257"/>
      <c r="H138" s="257" t="s">
        <v>532</v>
      </c>
      <c r="I138" s="257" t="s">
        <v>510</v>
      </c>
      <c r="J138" s="257"/>
      <c r="K138" s="301"/>
    </row>
    <row r="139" spans="2:11" ht="15" customHeight="1">
      <c r="B139" s="299"/>
      <c r="C139" s="257" t="s">
        <v>511</v>
      </c>
      <c r="D139" s="257"/>
      <c r="E139" s="257"/>
      <c r="F139" s="279" t="s">
        <v>478</v>
      </c>
      <c r="G139" s="257"/>
      <c r="H139" s="257" t="s">
        <v>533</v>
      </c>
      <c r="I139" s="257" t="s">
        <v>513</v>
      </c>
      <c r="J139" s="257"/>
      <c r="K139" s="301"/>
    </row>
    <row r="140" spans="2:11" ht="15" customHeight="1">
      <c r="B140" s="299"/>
      <c r="C140" s="257" t="s">
        <v>514</v>
      </c>
      <c r="D140" s="257"/>
      <c r="E140" s="257"/>
      <c r="F140" s="279" t="s">
        <v>478</v>
      </c>
      <c r="G140" s="257"/>
      <c r="H140" s="257" t="s">
        <v>514</v>
      </c>
      <c r="I140" s="257" t="s">
        <v>513</v>
      </c>
      <c r="J140" s="257"/>
      <c r="K140" s="301"/>
    </row>
    <row r="141" spans="2:11" ht="15" customHeight="1">
      <c r="B141" s="299"/>
      <c r="C141" s="257" t="s">
        <v>36</v>
      </c>
      <c r="D141" s="257"/>
      <c r="E141" s="257"/>
      <c r="F141" s="279" t="s">
        <v>478</v>
      </c>
      <c r="G141" s="257"/>
      <c r="H141" s="257" t="s">
        <v>534</v>
      </c>
      <c r="I141" s="257" t="s">
        <v>513</v>
      </c>
      <c r="J141" s="257"/>
      <c r="K141" s="301"/>
    </row>
    <row r="142" spans="2:11" ht="15" customHeight="1">
      <c r="B142" s="299"/>
      <c r="C142" s="257" t="s">
        <v>535</v>
      </c>
      <c r="D142" s="257"/>
      <c r="E142" s="257"/>
      <c r="F142" s="279" t="s">
        <v>478</v>
      </c>
      <c r="G142" s="257"/>
      <c r="H142" s="257" t="s">
        <v>536</v>
      </c>
      <c r="I142" s="257" t="s">
        <v>513</v>
      </c>
      <c r="J142" s="257"/>
      <c r="K142" s="301"/>
    </row>
    <row r="143" spans="2:11" ht="15" customHeight="1">
      <c r="B143" s="302"/>
      <c r="C143" s="303"/>
      <c r="D143" s="303"/>
      <c r="E143" s="303"/>
      <c r="F143" s="303"/>
      <c r="G143" s="303"/>
      <c r="H143" s="303"/>
      <c r="I143" s="303"/>
      <c r="J143" s="303"/>
      <c r="K143" s="304"/>
    </row>
    <row r="144" spans="2:11" ht="18.75" customHeight="1">
      <c r="B144" s="254"/>
      <c r="C144" s="254"/>
      <c r="D144" s="254"/>
      <c r="E144" s="254"/>
      <c r="F144" s="291"/>
      <c r="G144" s="254"/>
      <c r="H144" s="254"/>
      <c r="I144" s="254"/>
      <c r="J144" s="254"/>
      <c r="K144" s="254"/>
    </row>
    <row r="145" spans="2:11" ht="18.75" customHeight="1">
      <c r="B145" s="265"/>
      <c r="C145" s="265"/>
      <c r="D145" s="265"/>
      <c r="E145" s="265"/>
      <c r="F145" s="265"/>
      <c r="G145" s="265"/>
      <c r="H145" s="265"/>
      <c r="I145" s="265"/>
      <c r="J145" s="265"/>
      <c r="K145" s="265"/>
    </row>
    <row r="146" spans="2:11" ht="7.5" customHeight="1">
      <c r="B146" s="266"/>
      <c r="C146" s="267"/>
      <c r="D146" s="267"/>
      <c r="E146" s="267"/>
      <c r="F146" s="267"/>
      <c r="G146" s="267"/>
      <c r="H146" s="267"/>
      <c r="I146" s="267"/>
      <c r="J146" s="267"/>
      <c r="K146" s="268"/>
    </row>
    <row r="147" spans="2:11" ht="45" customHeight="1">
      <c r="B147" s="269"/>
      <c r="C147" s="270" t="s">
        <v>537</v>
      </c>
      <c r="D147" s="270"/>
      <c r="E147" s="270"/>
      <c r="F147" s="270"/>
      <c r="G147" s="270"/>
      <c r="H147" s="270"/>
      <c r="I147" s="270"/>
      <c r="J147" s="270"/>
      <c r="K147" s="271"/>
    </row>
    <row r="148" spans="2:11" ht="17.25" customHeight="1">
      <c r="B148" s="269"/>
      <c r="C148" s="272" t="s">
        <v>472</v>
      </c>
      <c r="D148" s="272"/>
      <c r="E148" s="272"/>
      <c r="F148" s="272" t="s">
        <v>473</v>
      </c>
      <c r="G148" s="273"/>
      <c r="H148" s="272" t="s">
        <v>52</v>
      </c>
      <c r="I148" s="272" t="s">
        <v>55</v>
      </c>
      <c r="J148" s="272" t="s">
        <v>474</v>
      </c>
      <c r="K148" s="271"/>
    </row>
    <row r="149" spans="2:11" ht="17.25" customHeight="1">
      <c r="B149" s="269"/>
      <c r="C149" s="274" t="s">
        <v>475</v>
      </c>
      <c r="D149" s="274"/>
      <c r="E149" s="274"/>
      <c r="F149" s="275" t="s">
        <v>476</v>
      </c>
      <c r="G149" s="276"/>
      <c r="H149" s="274"/>
      <c r="I149" s="274"/>
      <c r="J149" s="274" t="s">
        <v>477</v>
      </c>
      <c r="K149" s="271"/>
    </row>
    <row r="150" spans="2:11" ht="5.25" customHeight="1">
      <c r="B150" s="280"/>
      <c r="C150" s="277"/>
      <c r="D150" s="277"/>
      <c r="E150" s="277"/>
      <c r="F150" s="277"/>
      <c r="G150" s="278"/>
      <c r="H150" s="277"/>
      <c r="I150" s="277"/>
      <c r="J150" s="277"/>
      <c r="K150" s="301"/>
    </row>
    <row r="151" spans="2:11" ht="15" customHeight="1">
      <c r="B151" s="280"/>
      <c r="C151" s="305" t="s">
        <v>481</v>
      </c>
      <c r="D151" s="257"/>
      <c r="E151" s="257"/>
      <c r="F151" s="306" t="s">
        <v>478</v>
      </c>
      <c r="G151" s="257"/>
      <c r="H151" s="305" t="s">
        <v>518</v>
      </c>
      <c r="I151" s="305" t="s">
        <v>480</v>
      </c>
      <c r="J151" s="305">
        <v>120</v>
      </c>
      <c r="K151" s="301"/>
    </row>
    <row r="152" spans="2:11" ht="15" customHeight="1">
      <c r="B152" s="280"/>
      <c r="C152" s="305" t="s">
        <v>527</v>
      </c>
      <c r="D152" s="257"/>
      <c r="E152" s="257"/>
      <c r="F152" s="306" t="s">
        <v>478</v>
      </c>
      <c r="G152" s="257"/>
      <c r="H152" s="305" t="s">
        <v>538</v>
      </c>
      <c r="I152" s="305" t="s">
        <v>480</v>
      </c>
      <c r="J152" s="305" t="s">
        <v>529</v>
      </c>
      <c r="K152" s="301"/>
    </row>
    <row r="153" spans="2:11" ht="15" customHeight="1">
      <c r="B153" s="280"/>
      <c r="C153" s="305" t="s">
        <v>426</v>
      </c>
      <c r="D153" s="257"/>
      <c r="E153" s="257"/>
      <c r="F153" s="306" t="s">
        <v>478</v>
      </c>
      <c r="G153" s="257"/>
      <c r="H153" s="305" t="s">
        <v>539</v>
      </c>
      <c r="I153" s="305" t="s">
        <v>480</v>
      </c>
      <c r="J153" s="305" t="s">
        <v>529</v>
      </c>
      <c r="K153" s="301"/>
    </row>
    <row r="154" spans="2:11" ht="15" customHeight="1">
      <c r="B154" s="280"/>
      <c r="C154" s="305" t="s">
        <v>483</v>
      </c>
      <c r="D154" s="257"/>
      <c r="E154" s="257"/>
      <c r="F154" s="306" t="s">
        <v>484</v>
      </c>
      <c r="G154" s="257"/>
      <c r="H154" s="305" t="s">
        <v>518</v>
      </c>
      <c r="I154" s="305" t="s">
        <v>480</v>
      </c>
      <c r="J154" s="305">
        <v>50</v>
      </c>
      <c r="K154" s="301"/>
    </row>
    <row r="155" spans="2:11" ht="15" customHeight="1">
      <c r="B155" s="280"/>
      <c r="C155" s="305" t="s">
        <v>486</v>
      </c>
      <c r="D155" s="257"/>
      <c r="E155" s="257"/>
      <c r="F155" s="306" t="s">
        <v>478</v>
      </c>
      <c r="G155" s="257"/>
      <c r="H155" s="305" t="s">
        <v>518</v>
      </c>
      <c r="I155" s="305" t="s">
        <v>488</v>
      </c>
      <c r="J155" s="305"/>
      <c r="K155" s="301"/>
    </row>
    <row r="156" spans="2:11" ht="15" customHeight="1">
      <c r="B156" s="280"/>
      <c r="C156" s="305" t="s">
        <v>497</v>
      </c>
      <c r="D156" s="257"/>
      <c r="E156" s="257"/>
      <c r="F156" s="306" t="s">
        <v>484</v>
      </c>
      <c r="G156" s="257"/>
      <c r="H156" s="305" t="s">
        <v>518</v>
      </c>
      <c r="I156" s="305" t="s">
        <v>480</v>
      </c>
      <c r="J156" s="305">
        <v>50</v>
      </c>
      <c r="K156" s="301"/>
    </row>
    <row r="157" spans="2:11" ht="15" customHeight="1">
      <c r="B157" s="280"/>
      <c r="C157" s="305" t="s">
        <v>505</v>
      </c>
      <c r="D157" s="257"/>
      <c r="E157" s="257"/>
      <c r="F157" s="306" t="s">
        <v>484</v>
      </c>
      <c r="G157" s="257"/>
      <c r="H157" s="305" t="s">
        <v>518</v>
      </c>
      <c r="I157" s="305" t="s">
        <v>480</v>
      </c>
      <c r="J157" s="305">
        <v>50</v>
      </c>
      <c r="K157" s="301"/>
    </row>
    <row r="158" spans="2:11" ht="15" customHeight="1">
      <c r="B158" s="280"/>
      <c r="C158" s="305" t="s">
        <v>503</v>
      </c>
      <c r="D158" s="257"/>
      <c r="E158" s="257"/>
      <c r="F158" s="306" t="s">
        <v>484</v>
      </c>
      <c r="G158" s="257"/>
      <c r="H158" s="305" t="s">
        <v>518</v>
      </c>
      <c r="I158" s="305" t="s">
        <v>480</v>
      </c>
      <c r="J158" s="305">
        <v>50</v>
      </c>
      <c r="K158" s="301"/>
    </row>
    <row r="159" spans="2:11" ht="15" customHeight="1">
      <c r="B159" s="280"/>
      <c r="C159" s="305" t="s">
        <v>80</v>
      </c>
      <c r="D159" s="257"/>
      <c r="E159" s="257"/>
      <c r="F159" s="306" t="s">
        <v>478</v>
      </c>
      <c r="G159" s="257"/>
      <c r="H159" s="305" t="s">
        <v>540</v>
      </c>
      <c r="I159" s="305" t="s">
        <v>480</v>
      </c>
      <c r="J159" s="305" t="s">
        <v>541</v>
      </c>
      <c r="K159" s="301"/>
    </row>
    <row r="160" spans="2:11" ht="15" customHeight="1">
      <c r="B160" s="280"/>
      <c r="C160" s="305" t="s">
        <v>542</v>
      </c>
      <c r="D160" s="257"/>
      <c r="E160" s="257"/>
      <c r="F160" s="306" t="s">
        <v>478</v>
      </c>
      <c r="G160" s="257"/>
      <c r="H160" s="305" t="s">
        <v>543</v>
      </c>
      <c r="I160" s="305" t="s">
        <v>513</v>
      </c>
      <c r="J160" s="305"/>
      <c r="K160" s="301"/>
    </row>
    <row r="161" spans="2:11" ht="15" customHeight="1">
      <c r="B161" s="307"/>
      <c r="C161" s="289"/>
      <c r="D161" s="289"/>
      <c r="E161" s="289"/>
      <c r="F161" s="289"/>
      <c r="G161" s="289"/>
      <c r="H161" s="289"/>
      <c r="I161" s="289"/>
      <c r="J161" s="289"/>
      <c r="K161" s="308"/>
    </row>
    <row r="162" spans="2:11" ht="18.75" customHeight="1">
      <c r="B162" s="254"/>
      <c r="C162" s="257"/>
      <c r="D162" s="257"/>
      <c r="E162" s="257"/>
      <c r="F162" s="279"/>
      <c r="G162" s="257"/>
      <c r="H162" s="257"/>
      <c r="I162" s="257"/>
      <c r="J162" s="257"/>
      <c r="K162" s="254"/>
    </row>
    <row r="163" spans="2:11" ht="18.75" customHeight="1">
      <c r="B163" s="265"/>
      <c r="C163" s="265"/>
      <c r="D163" s="265"/>
      <c r="E163" s="265"/>
      <c r="F163" s="265"/>
      <c r="G163" s="265"/>
      <c r="H163" s="265"/>
      <c r="I163" s="265"/>
      <c r="J163" s="265"/>
      <c r="K163" s="265"/>
    </row>
    <row r="164" spans="2:11" ht="7.5" customHeight="1">
      <c r="B164" s="244"/>
      <c r="C164" s="245"/>
      <c r="D164" s="245"/>
      <c r="E164" s="245"/>
      <c r="F164" s="245"/>
      <c r="G164" s="245"/>
      <c r="H164" s="245"/>
      <c r="I164" s="245"/>
      <c r="J164" s="245"/>
      <c r="K164" s="246"/>
    </row>
    <row r="165" spans="2:11" ht="45" customHeight="1">
      <c r="B165" s="247"/>
      <c r="C165" s="248" t="s">
        <v>544</v>
      </c>
      <c r="D165" s="248"/>
      <c r="E165" s="248"/>
      <c r="F165" s="248"/>
      <c r="G165" s="248"/>
      <c r="H165" s="248"/>
      <c r="I165" s="248"/>
      <c r="J165" s="248"/>
      <c r="K165" s="249"/>
    </row>
    <row r="166" spans="2:11" ht="17.25" customHeight="1">
      <c r="B166" s="247"/>
      <c r="C166" s="272" t="s">
        <v>472</v>
      </c>
      <c r="D166" s="272"/>
      <c r="E166" s="272"/>
      <c r="F166" s="272" t="s">
        <v>473</v>
      </c>
      <c r="G166" s="309"/>
      <c r="H166" s="310" t="s">
        <v>52</v>
      </c>
      <c r="I166" s="310" t="s">
        <v>55</v>
      </c>
      <c r="J166" s="272" t="s">
        <v>474</v>
      </c>
      <c r="K166" s="249"/>
    </row>
    <row r="167" spans="2:11" ht="17.25" customHeight="1">
      <c r="B167" s="250"/>
      <c r="C167" s="274" t="s">
        <v>475</v>
      </c>
      <c r="D167" s="274"/>
      <c r="E167" s="274"/>
      <c r="F167" s="275" t="s">
        <v>476</v>
      </c>
      <c r="G167" s="311"/>
      <c r="H167" s="312"/>
      <c r="I167" s="312"/>
      <c r="J167" s="274" t="s">
        <v>477</v>
      </c>
      <c r="K167" s="252"/>
    </row>
    <row r="168" spans="2:11" ht="5.25" customHeight="1">
      <c r="B168" s="280"/>
      <c r="C168" s="277"/>
      <c r="D168" s="277"/>
      <c r="E168" s="277"/>
      <c r="F168" s="277"/>
      <c r="G168" s="278"/>
      <c r="H168" s="277"/>
      <c r="I168" s="277"/>
      <c r="J168" s="277"/>
      <c r="K168" s="301"/>
    </row>
    <row r="169" spans="2:11" ht="15" customHeight="1">
      <c r="B169" s="280"/>
      <c r="C169" s="257" t="s">
        <v>481</v>
      </c>
      <c r="D169" s="257"/>
      <c r="E169" s="257"/>
      <c r="F169" s="279" t="s">
        <v>478</v>
      </c>
      <c r="G169" s="257"/>
      <c r="H169" s="257" t="s">
        <v>518</v>
      </c>
      <c r="I169" s="257" t="s">
        <v>480</v>
      </c>
      <c r="J169" s="257">
        <v>120</v>
      </c>
      <c r="K169" s="301"/>
    </row>
    <row r="170" spans="2:11" ht="15" customHeight="1">
      <c r="B170" s="280"/>
      <c r="C170" s="257" t="s">
        <v>527</v>
      </c>
      <c r="D170" s="257"/>
      <c r="E170" s="257"/>
      <c r="F170" s="279" t="s">
        <v>478</v>
      </c>
      <c r="G170" s="257"/>
      <c r="H170" s="257" t="s">
        <v>528</v>
      </c>
      <c r="I170" s="257" t="s">
        <v>480</v>
      </c>
      <c r="J170" s="257" t="s">
        <v>529</v>
      </c>
      <c r="K170" s="301"/>
    </row>
    <row r="171" spans="2:11" ht="15" customHeight="1">
      <c r="B171" s="280"/>
      <c r="C171" s="257" t="s">
        <v>426</v>
      </c>
      <c r="D171" s="257"/>
      <c r="E171" s="257"/>
      <c r="F171" s="279" t="s">
        <v>478</v>
      </c>
      <c r="G171" s="257"/>
      <c r="H171" s="257" t="s">
        <v>545</v>
      </c>
      <c r="I171" s="257" t="s">
        <v>480</v>
      </c>
      <c r="J171" s="257" t="s">
        <v>529</v>
      </c>
      <c r="K171" s="301"/>
    </row>
    <row r="172" spans="2:11" ht="15" customHeight="1">
      <c r="B172" s="280"/>
      <c r="C172" s="257" t="s">
        <v>483</v>
      </c>
      <c r="D172" s="257"/>
      <c r="E172" s="257"/>
      <c r="F172" s="279" t="s">
        <v>484</v>
      </c>
      <c r="G172" s="257"/>
      <c r="H172" s="257" t="s">
        <v>545</v>
      </c>
      <c r="I172" s="257" t="s">
        <v>480</v>
      </c>
      <c r="J172" s="257">
        <v>50</v>
      </c>
      <c r="K172" s="301"/>
    </row>
    <row r="173" spans="2:11" ht="15" customHeight="1">
      <c r="B173" s="280"/>
      <c r="C173" s="257" t="s">
        <v>486</v>
      </c>
      <c r="D173" s="257"/>
      <c r="E173" s="257"/>
      <c r="F173" s="279" t="s">
        <v>478</v>
      </c>
      <c r="G173" s="257"/>
      <c r="H173" s="257" t="s">
        <v>545</v>
      </c>
      <c r="I173" s="257" t="s">
        <v>488</v>
      </c>
      <c r="J173" s="257"/>
      <c r="K173" s="301"/>
    </row>
    <row r="174" spans="2:11" ht="15" customHeight="1">
      <c r="B174" s="280"/>
      <c r="C174" s="257" t="s">
        <v>497</v>
      </c>
      <c r="D174" s="257"/>
      <c r="E174" s="257"/>
      <c r="F174" s="279" t="s">
        <v>484</v>
      </c>
      <c r="G174" s="257"/>
      <c r="H174" s="257" t="s">
        <v>545</v>
      </c>
      <c r="I174" s="257" t="s">
        <v>480</v>
      </c>
      <c r="J174" s="257">
        <v>50</v>
      </c>
      <c r="K174" s="301"/>
    </row>
    <row r="175" spans="2:11" ht="15" customHeight="1">
      <c r="B175" s="280"/>
      <c r="C175" s="257" t="s">
        <v>505</v>
      </c>
      <c r="D175" s="257"/>
      <c r="E175" s="257"/>
      <c r="F175" s="279" t="s">
        <v>484</v>
      </c>
      <c r="G175" s="257"/>
      <c r="H175" s="257" t="s">
        <v>545</v>
      </c>
      <c r="I175" s="257" t="s">
        <v>480</v>
      </c>
      <c r="J175" s="257">
        <v>50</v>
      </c>
      <c r="K175" s="301"/>
    </row>
    <row r="176" spans="2:11" ht="15" customHeight="1">
      <c r="B176" s="280"/>
      <c r="C176" s="257" t="s">
        <v>503</v>
      </c>
      <c r="D176" s="257"/>
      <c r="E176" s="257"/>
      <c r="F176" s="279" t="s">
        <v>484</v>
      </c>
      <c r="G176" s="257"/>
      <c r="H176" s="257" t="s">
        <v>545</v>
      </c>
      <c r="I176" s="257" t="s">
        <v>480</v>
      </c>
      <c r="J176" s="257">
        <v>50</v>
      </c>
      <c r="K176" s="301"/>
    </row>
    <row r="177" spans="2:11" ht="15" customHeight="1">
      <c r="B177" s="280"/>
      <c r="C177" s="257" t="s">
        <v>97</v>
      </c>
      <c r="D177" s="257"/>
      <c r="E177" s="257"/>
      <c r="F177" s="279" t="s">
        <v>478</v>
      </c>
      <c r="G177" s="257"/>
      <c r="H177" s="257" t="s">
        <v>546</v>
      </c>
      <c r="I177" s="257" t="s">
        <v>547</v>
      </c>
      <c r="J177" s="257"/>
      <c r="K177" s="301"/>
    </row>
    <row r="178" spans="2:11" ht="15" customHeight="1">
      <c r="B178" s="280"/>
      <c r="C178" s="257" t="s">
        <v>55</v>
      </c>
      <c r="D178" s="257"/>
      <c r="E178" s="257"/>
      <c r="F178" s="279" t="s">
        <v>478</v>
      </c>
      <c r="G178" s="257"/>
      <c r="H178" s="257" t="s">
        <v>548</v>
      </c>
      <c r="I178" s="257" t="s">
        <v>549</v>
      </c>
      <c r="J178" s="257">
        <v>1</v>
      </c>
      <c r="K178" s="301"/>
    </row>
    <row r="179" spans="2:11" ht="15" customHeight="1">
      <c r="B179" s="280"/>
      <c r="C179" s="257" t="s">
        <v>51</v>
      </c>
      <c r="D179" s="257"/>
      <c r="E179" s="257"/>
      <c r="F179" s="279" t="s">
        <v>478</v>
      </c>
      <c r="G179" s="257"/>
      <c r="H179" s="257" t="s">
        <v>550</v>
      </c>
      <c r="I179" s="257" t="s">
        <v>480</v>
      </c>
      <c r="J179" s="257">
        <v>20</v>
      </c>
      <c r="K179" s="301"/>
    </row>
    <row r="180" spans="2:11" ht="15" customHeight="1">
      <c r="B180" s="280"/>
      <c r="C180" s="257" t="s">
        <v>52</v>
      </c>
      <c r="D180" s="257"/>
      <c r="E180" s="257"/>
      <c r="F180" s="279" t="s">
        <v>478</v>
      </c>
      <c r="G180" s="257"/>
      <c r="H180" s="257" t="s">
        <v>551</v>
      </c>
      <c r="I180" s="257" t="s">
        <v>480</v>
      </c>
      <c r="J180" s="257">
        <v>255</v>
      </c>
      <c r="K180" s="301"/>
    </row>
    <row r="181" spans="2:11" ht="15" customHeight="1">
      <c r="B181" s="280"/>
      <c r="C181" s="257" t="s">
        <v>98</v>
      </c>
      <c r="D181" s="257"/>
      <c r="E181" s="257"/>
      <c r="F181" s="279" t="s">
        <v>478</v>
      </c>
      <c r="G181" s="257"/>
      <c r="H181" s="257" t="s">
        <v>442</v>
      </c>
      <c r="I181" s="257" t="s">
        <v>480</v>
      </c>
      <c r="J181" s="257">
        <v>10</v>
      </c>
      <c r="K181" s="301"/>
    </row>
    <row r="182" spans="2:11" ht="15" customHeight="1">
      <c r="B182" s="280"/>
      <c r="C182" s="257" t="s">
        <v>99</v>
      </c>
      <c r="D182" s="257"/>
      <c r="E182" s="257"/>
      <c r="F182" s="279" t="s">
        <v>478</v>
      </c>
      <c r="G182" s="257"/>
      <c r="H182" s="257" t="s">
        <v>552</v>
      </c>
      <c r="I182" s="257" t="s">
        <v>513</v>
      </c>
      <c r="J182" s="257"/>
      <c r="K182" s="301"/>
    </row>
    <row r="183" spans="2:11" ht="15" customHeight="1">
      <c r="B183" s="280"/>
      <c r="C183" s="257" t="s">
        <v>553</v>
      </c>
      <c r="D183" s="257"/>
      <c r="E183" s="257"/>
      <c r="F183" s="279" t="s">
        <v>478</v>
      </c>
      <c r="G183" s="257"/>
      <c r="H183" s="257" t="s">
        <v>554</v>
      </c>
      <c r="I183" s="257" t="s">
        <v>513</v>
      </c>
      <c r="J183" s="257"/>
      <c r="K183" s="301"/>
    </row>
    <row r="184" spans="2:11" ht="15" customHeight="1">
      <c r="B184" s="280"/>
      <c r="C184" s="257" t="s">
        <v>542</v>
      </c>
      <c r="D184" s="257"/>
      <c r="E184" s="257"/>
      <c r="F184" s="279" t="s">
        <v>478</v>
      </c>
      <c r="G184" s="257"/>
      <c r="H184" s="257" t="s">
        <v>555</v>
      </c>
      <c r="I184" s="257" t="s">
        <v>513</v>
      </c>
      <c r="J184" s="257"/>
      <c r="K184" s="301"/>
    </row>
    <row r="185" spans="2:11" ht="15" customHeight="1">
      <c r="B185" s="280"/>
      <c r="C185" s="257" t="s">
        <v>101</v>
      </c>
      <c r="D185" s="257"/>
      <c r="E185" s="257"/>
      <c r="F185" s="279" t="s">
        <v>484</v>
      </c>
      <c r="G185" s="257"/>
      <c r="H185" s="257" t="s">
        <v>556</v>
      </c>
      <c r="I185" s="257" t="s">
        <v>480</v>
      </c>
      <c r="J185" s="257">
        <v>50</v>
      </c>
      <c r="K185" s="301"/>
    </row>
    <row r="186" spans="2:11" ht="15" customHeight="1">
      <c r="B186" s="280"/>
      <c r="C186" s="257" t="s">
        <v>557</v>
      </c>
      <c r="D186" s="257"/>
      <c r="E186" s="257"/>
      <c r="F186" s="279" t="s">
        <v>484</v>
      </c>
      <c r="G186" s="257"/>
      <c r="H186" s="257" t="s">
        <v>558</v>
      </c>
      <c r="I186" s="257" t="s">
        <v>559</v>
      </c>
      <c r="J186" s="257"/>
      <c r="K186" s="301"/>
    </row>
    <row r="187" spans="2:11" ht="15" customHeight="1">
      <c r="B187" s="280"/>
      <c r="C187" s="257" t="s">
        <v>560</v>
      </c>
      <c r="D187" s="257"/>
      <c r="E187" s="257"/>
      <c r="F187" s="279" t="s">
        <v>484</v>
      </c>
      <c r="G187" s="257"/>
      <c r="H187" s="257" t="s">
        <v>561</v>
      </c>
      <c r="I187" s="257" t="s">
        <v>559</v>
      </c>
      <c r="J187" s="257"/>
      <c r="K187" s="301"/>
    </row>
    <row r="188" spans="2:11" ht="15" customHeight="1">
      <c r="B188" s="280"/>
      <c r="C188" s="257" t="s">
        <v>562</v>
      </c>
      <c r="D188" s="257"/>
      <c r="E188" s="257"/>
      <c r="F188" s="279" t="s">
        <v>484</v>
      </c>
      <c r="G188" s="257"/>
      <c r="H188" s="257" t="s">
        <v>563</v>
      </c>
      <c r="I188" s="257" t="s">
        <v>559</v>
      </c>
      <c r="J188" s="257"/>
      <c r="K188" s="301"/>
    </row>
    <row r="189" spans="2:11" ht="15" customHeight="1">
      <c r="B189" s="280"/>
      <c r="C189" s="313" t="s">
        <v>564</v>
      </c>
      <c r="D189" s="257"/>
      <c r="E189" s="257"/>
      <c r="F189" s="279" t="s">
        <v>484</v>
      </c>
      <c r="G189" s="257"/>
      <c r="H189" s="257" t="s">
        <v>565</v>
      </c>
      <c r="I189" s="257" t="s">
        <v>566</v>
      </c>
      <c r="J189" s="314" t="s">
        <v>567</v>
      </c>
      <c r="K189" s="301"/>
    </row>
    <row r="190" spans="2:11" ht="15" customHeight="1">
      <c r="B190" s="280"/>
      <c r="C190" s="264" t="s">
        <v>40</v>
      </c>
      <c r="D190" s="257"/>
      <c r="E190" s="257"/>
      <c r="F190" s="279" t="s">
        <v>478</v>
      </c>
      <c r="G190" s="257"/>
      <c r="H190" s="254" t="s">
        <v>568</v>
      </c>
      <c r="I190" s="257" t="s">
        <v>569</v>
      </c>
      <c r="J190" s="257"/>
      <c r="K190" s="301"/>
    </row>
    <row r="191" spans="2:11" ht="15" customHeight="1">
      <c r="B191" s="280"/>
      <c r="C191" s="264" t="s">
        <v>570</v>
      </c>
      <c r="D191" s="257"/>
      <c r="E191" s="257"/>
      <c r="F191" s="279" t="s">
        <v>478</v>
      </c>
      <c r="G191" s="257"/>
      <c r="H191" s="257" t="s">
        <v>571</v>
      </c>
      <c r="I191" s="257" t="s">
        <v>513</v>
      </c>
      <c r="J191" s="257"/>
      <c r="K191" s="301"/>
    </row>
    <row r="192" spans="2:11" ht="15" customHeight="1">
      <c r="B192" s="280"/>
      <c r="C192" s="264" t="s">
        <v>572</v>
      </c>
      <c r="D192" s="257"/>
      <c r="E192" s="257"/>
      <c r="F192" s="279" t="s">
        <v>478</v>
      </c>
      <c r="G192" s="257"/>
      <c r="H192" s="257" t="s">
        <v>573</v>
      </c>
      <c r="I192" s="257" t="s">
        <v>513</v>
      </c>
      <c r="J192" s="257"/>
      <c r="K192" s="301"/>
    </row>
    <row r="193" spans="2:11" ht="15" customHeight="1">
      <c r="B193" s="280"/>
      <c r="C193" s="264" t="s">
        <v>574</v>
      </c>
      <c r="D193" s="257"/>
      <c r="E193" s="257"/>
      <c r="F193" s="279" t="s">
        <v>484</v>
      </c>
      <c r="G193" s="257"/>
      <c r="H193" s="257" t="s">
        <v>575</v>
      </c>
      <c r="I193" s="257" t="s">
        <v>513</v>
      </c>
      <c r="J193" s="257"/>
      <c r="K193" s="301"/>
    </row>
    <row r="194" spans="2:11" ht="15" customHeight="1">
      <c r="B194" s="307"/>
      <c r="C194" s="315"/>
      <c r="D194" s="289"/>
      <c r="E194" s="289"/>
      <c r="F194" s="289"/>
      <c r="G194" s="289"/>
      <c r="H194" s="289"/>
      <c r="I194" s="289"/>
      <c r="J194" s="289"/>
      <c r="K194" s="308"/>
    </row>
    <row r="195" spans="2:11" ht="18.75" customHeight="1">
      <c r="B195" s="254"/>
      <c r="C195" s="257"/>
      <c r="D195" s="257"/>
      <c r="E195" s="257"/>
      <c r="F195" s="279"/>
      <c r="G195" s="257"/>
      <c r="H195" s="257"/>
      <c r="I195" s="257"/>
      <c r="J195" s="257"/>
      <c r="K195" s="254"/>
    </row>
    <row r="196" spans="2:11" ht="18.75" customHeight="1">
      <c r="B196" s="254"/>
      <c r="C196" s="257"/>
      <c r="D196" s="257"/>
      <c r="E196" s="257"/>
      <c r="F196" s="279"/>
      <c r="G196" s="257"/>
      <c r="H196" s="257"/>
      <c r="I196" s="257"/>
      <c r="J196" s="257"/>
      <c r="K196" s="254"/>
    </row>
    <row r="197" spans="2:11" ht="18.75" customHeight="1">
      <c r="B197" s="265"/>
      <c r="C197" s="265"/>
      <c r="D197" s="265"/>
      <c r="E197" s="265"/>
      <c r="F197" s="265"/>
      <c r="G197" s="265"/>
      <c r="H197" s="265"/>
      <c r="I197" s="265"/>
      <c r="J197" s="265"/>
      <c r="K197" s="265"/>
    </row>
    <row r="198" spans="2:11" ht="13.5">
      <c r="B198" s="244"/>
      <c r="C198" s="245"/>
      <c r="D198" s="245"/>
      <c r="E198" s="245"/>
      <c r="F198" s="245"/>
      <c r="G198" s="245"/>
      <c r="H198" s="245"/>
      <c r="I198" s="245"/>
      <c r="J198" s="245"/>
      <c r="K198" s="246"/>
    </row>
    <row r="199" spans="2:11" ht="21">
      <c r="B199" s="247"/>
      <c r="C199" s="248" t="s">
        <v>576</v>
      </c>
      <c r="D199" s="248"/>
      <c r="E199" s="248"/>
      <c r="F199" s="248"/>
      <c r="G199" s="248"/>
      <c r="H199" s="248"/>
      <c r="I199" s="248"/>
      <c r="J199" s="248"/>
      <c r="K199" s="249"/>
    </row>
    <row r="200" spans="2:11" ht="25.5" customHeight="1">
      <c r="B200" s="247"/>
      <c r="C200" s="316" t="s">
        <v>577</v>
      </c>
      <c r="D200" s="316"/>
      <c r="E200" s="316"/>
      <c r="F200" s="316" t="s">
        <v>578</v>
      </c>
      <c r="G200" s="317"/>
      <c r="H200" s="316" t="s">
        <v>579</v>
      </c>
      <c r="I200" s="316"/>
      <c r="J200" s="316"/>
      <c r="K200" s="249"/>
    </row>
    <row r="201" spans="2:11" ht="5.25" customHeight="1">
      <c r="B201" s="280"/>
      <c r="C201" s="277"/>
      <c r="D201" s="277"/>
      <c r="E201" s="277"/>
      <c r="F201" s="277"/>
      <c r="G201" s="257"/>
      <c r="H201" s="277"/>
      <c r="I201" s="277"/>
      <c r="J201" s="277"/>
      <c r="K201" s="301"/>
    </row>
    <row r="202" spans="2:11" ht="15" customHeight="1">
      <c r="B202" s="280"/>
      <c r="C202" s="257" t="s">
        <v>569</v>
      </c>
      <c r="D202" s="257"/>
      <c r="E202" s="257"/>
      <c r="F202" s="279" t="s">
        <v>41</v>
      </c>
      <c r="G202" s="257"/>
      <c r="H202" s="257" t="s">
        <v>580</v>
      </c>
      <c r="I202" s="257"/>
      <c r="J202" s="257"/>
      <c r="K202" s="301"/>
    </row>
    <row r="203" spans="2:11" ht="15" customHeight="1">
      <c r="B203" s="280"/>
      <c r="C203" s="286"/>
      <c r="D203" s="257"/>
      <c r="E203" s="257"/>
      <c r="F203" s="279" t="s">
        <v>42</v>
      </c>
      <c r="G203" s="257"/>
      <c r="H203" s="257" t="s">
        <v>581</v>
      </c>
      <c r="I203" s="257"/>
      <c r="J203" s="257"/>
      <c r="K203" s="301"/>
    </row>
    <row r="204" spans="2:11" ht="15" customHeight="1">
      <c r="B204" s="280"/>
      <c r="C204" s="286"/>
      <c r="D204" s="257"/>
      <c r="E204" s="257"/>
      <c r="F204" s="279" t="s">
        <v>45</v>
      </c>
      <c r="G204" s="257"/>
      <c r="H204" s="257" t="s">
        <v>582</v>
      </c>
      <c r="I204" s="257"/>
      <c r="J204" s="257"/>
      <c r="K204" s="301"/>
    </row>
    <row r="205" spans="2:11" ht="15" customHeight="1">
      <c r="B205" s="280"/>
      <c r="C205" s="257"/>
      <c r="D205" s="257"/>
      <c r="E205" s="257"/>
      <c r="F205" s="279" t="s">
        <v>43</v>
      </c>
      <c r="G205" s="257"/>
      <c r="H205" s="257" t="s">
        <v>583</v>
      </c>
      <c r="I205" s="257"/>
      <c r="J205" s="257"/>
      <c r="K205" s="301"/>
    </row>
    <row r="206" spans="2:11" ht="15" customHeight="1">
      <c r="B206" s="280"/>
      <c r="C206" s="257"/>
      <c r="D206" s="257"/>
      <c r="E206" s="257"/>
      <c r="F206" s="279" t="s">
        <v>44</v>
      </c>
      <c r="G206" s="257"/>
      <c r="H206" s="257" t="s">
        <v>584</v>
      </c>
      <c r="I206" s="257"/>
      <c r="J206" s="257"/>
      <c r="K206" s="301"/>
    </row>
    <row r="207" spans="2:11" ht="15" customHeight="1">
      <c r="B207" s="280"/>
      <c r="C207" s="257"/>
      <c r="D207" s="257"/>
      <c r="E207" s="257"/>
      <c r="F207" s="279"/>
      <c r="G207" s="257"/>
      <c r="H207" s="257"/>
      <c r="I207" s="257"/>
      <c r="J207" s="257"/>
      <c r="K207" s="301"/>
    </row>
    <row r="208" spans="2:11" ht="15" customHeight="1">
      <c r="B208" s="280"/>
      <c r="C208" s="257" t="s">
        <v>525</v>
      </c>
      <c r="D208" s="257"/>
      <c r="E208" s="257"/>
      <c r="F208" s="279" t="s">
        <v>74</v>
      </c>
      <c r="G208" s="257"/>
      <c r="H208" s="257" t="s">
        <v>585</v>
      </c>
      <c r="I208" s="257"/>
      <c r="J208" s="257"/>
      <c r="K208" s="301"/>
    </row>
    <row r="209" spans="2:11" ht="15" customHeight="1">
      <c r="B209" s="280"/>
      <c r="C209" s="286"/>
      <c r="D209" s="257"/>
      <c r="E209" s="257"/>
      <c r="F209" s="279" t="s">
        <v>420</v>
      </c>
      <c r="G209" s="257"/>
      <c r="H209" s="257" t="s">
        <v>421</v>
      </c>
      <c r="I209" s="257"/>
      <c r="J209" s="257"/>
      <c r="K209" s="301"/>
    </row>
    <row r="210" spans="2:11" ht="15" customHeight="1">
      <c r="B210" s="280"/>
      <c r="C210" s="257"/>
      <c r="D210" s="257"/>
      <c r="E210" s="257"/>
      <c r="F210" s="279" t="s">
        <v>418</v>
      </c>
      <c r="G210" s="257"/>
      <c r="H210" s="257" t="s">
        <v>586</v>
      </c>
      <c r="I210" s="257"/>
      <c r="J210" s="257"/>
      <c r="K210" s="301"/>
    </row>
    <row r="211" spans="2:11" ht="15" customHeight="1">
      <c r="B211" s="318"/>
      <c r="C211" s="286"/>
      <c r="D211" s="286"/>
      <c r="E211" s="286"/>
      <c r="F211" s="279" t="s">
        <v>422</v>
      </c>
      <c r="G211" s="264"/>
      <c r="H211" s="305" t="s">
        <v>423</v>
      </c>
      <c r="I211" s="305"/>
      <c r="J211" s="305"/>
      <c r="K211" s="319"/>
    </row>
    <row r="212" spans="2:11" ht="15" customHeight="1">
      <c r="B212" s="318"/>
      <c r="C212" s="286"/>
      <c r="D212" s="286"/>
      <c r="E212" s="286"/>
      <c r="F212" s="279" t="s">
        <v>424</v>
      </c>
      <c r="G212" s="264"/>
      <c r="H212" s="305" t="s">
        <v>587</v>
      </c>
      <c r="I212" s="305"/>
      <c r="J212" s="305"/>
      <c r="K212" s="319"/>
    </row>
    <row r="213" spans="2:11" ht="15" customHeight="1">
      <c r="B213" s="318"/>
      <c r="C213" s="286"/>
      <c r="D213" s="286"/>
      <c r="E213" s="286"/>
      <c r="F213" s="320"/>
      <c r="G213" s="264"/>
      <c r="H213" s="321"/>
      <c r="I213" s="321"/>
      <c r="J213" s="321"/>
      <c r="K213" s="319"/>
    </row>
    <row r="214" spans="2:11" ht="15" customHeight="1">
      <c r="B214" s="318"/>
      <c r="C214" s="257" t="s">
        <v>549</v>
      </c>
      <c r="D214" s="286"/>
      <c r="E214" s="286"/>
      <c r="F214" s="279">
        <v>1</v>
      </c>
      <c r="G214" s="264"/>
      <c r="H214" s="305" t="s">
        <v>588</v>
      </c>
      <c r="I214" s="305"/>
      <c r="J214" s="305"/>
      <c r="K214" s="319"/>
    </row>
    <row r="215" spans="2:11" ht="15" customHeight="1">
      <c r="B215" s="318"/>
      <c r="C215" s="286"/>
      <c r="D215" s="286"/>
      <c r="E215" s="286"/>
      <c r="F215" s="279">
        <v>2</v>
      </c>
      <c r="G215" s="264"/>
      <c r="H215" s="305" t="s">
        <v>589</v>
      </c>
      <c r="I215" s="305"/>
      <c r="J215" s="305"/>
      <c r="K215" s="319"/>
    </row>
    <row r="216" spans="2:11" ht="15" customHeight="1">
      <c r="B216" s="318"/>
      <c r="C216" s="286"/>
      <c r="D216" s="286"/>
      <c r="E216" s="286"/>
      <c r="F216" s="279">
        <v>3</v>
      </c>
      <c r="G216" s="264"/>
      <c r="H216" s="305" t="s">
        <v>590</v>
      </c>
      <c r="I216" s="305"/>
      <c r="J216" s="305"/>
      <c r="K216" s="319"/>
    </row>
    <row r="217" spans="2:11" ht="15" customHeight="1">
      <c r="B217" s="318"/>
      <c r="C217" s="286"/>
      <c r="D217" s="286"/>
      <c r="E217" s="286"/>
      <c r="F217" s="279">
        <v>4</v>
      </c>
      <c r="G217" s="264"/>
      <c r="H217" s="305" t="s">
        <v>591</v>
      </c>
      <c r="I217" s="305"/>
      <c r="J217" s="305"/>
      <c r="K217" s="319"/>
    </row>
    <row r="218" spans="2:11" ht="12.75" customHeight="1">
      <c r="B218" s="322"/>
      <c r="C218" s="323"/>
      <c r="D218" s="323"/>
      <c r="E218" s="323"/>
      <c r="F218" s="323"/>
      <c r="G218" s="323"/>
      <c r="H218" s="323"/>
      <c r="I218" s="323"/>
      <c r="J218" s="323"/>
      <c r="K218" s="324"/>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Kuna Jan</dc:creator>
  <cp:keywords/>
  <dc:description/>
  <cp:lastModifiedBy>Kuna Jan</cp:lastModifiedBy>
  <dcterms:created xsi:type="dcterms:W3CDTF">2020-05-04T05:51:57Z</dcterms:created>
  <dcterms:modified xsi:type="dcterms:W3CDTF">2020-05-04T05:51:59Z</dcterms:modified>
  <cp:category/>
  <cp:version/>
  <cp:contentType/>
  <cp:contentStatus/>
</cp:coreProperties>
</file>