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8126-1 - Osvětlení ul. K..." sheetId="2" r:id="rId2"/>
    <sheet name="18126-2 - Osvětlení ul. K..." sheetId="3" r:id="rId3"/>
    <sheet name="Pokyny pro vyplnění" sheetId="4" r:id="rId4"/>
  </sheets>
  <definedNames>
    <definedName name="_xlnm.Print_Area" localSheetId="0">'Rekapitulace stavby'!$D$4:$AO$33,'Rekapitulace stavby'!$C$39:$AQ$54</definedName>
    <definedName name="_xlnm._FilterDatabase" localSheetId="1" hidden="1">'18126-1 - Osvětlení ul. K...'!$C$84:$L$204</definedName>
    <definedName name="_xlnm.Print_Area" localSheetId="1">'18126-1 - Osvětlení ul. K...'!$C$4:$K$38,'18126-1 - Osvětlení ul. K...'!$C$44:$K$66,'18126-1 - Osvětlení ul. K...'!$C$72:$L$204</definedName>
    <definedName name="_xlnm._FilterDatabase" localSheetId="2" hidden="1">'18126-2 - Osvětlení ul. K...'!$C$84:$L$202</definedName>
    <definedName name="_xlnm.Print_Area" localSheetId="2">'18126-2 - Osvětlení ul. K...'!$C$4:$K$38,'18126-2 - Osvětlení ul. K...'!$C$44:$K$66,'18126-2 - Osvětlení ul. K...'!$C$72:$L$202</definedName>
    <definedName name="_xlnm.Print_Area" localSheetId="3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'18126-1 - Osvětlení ul. K...'!$84:$84</definedName>
    <definedName name="_xlnm.Print_Titles" localSheetId="2">'18126-2 - Osvětlení ul. K...'!$84:$84</definedName>
  </definedNames>
  <calcPr fullCalcOnLoad="1"/>
</workbook>
</file>

<file path=xl/sharedStrings.xml><?xml version="1.0" encoding="utf-8"?>
<sst xmlns="http://schemas.openxmlformats.org/spreadsheetml/2006/main" count="2883" uniqueCount="608">
  <si>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</si>
  <si>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</si>
  <si>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</si>
  <si>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</si>
  <si>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</si>
  <si>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</si>
  <si>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</si>
  <si>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True</t>
  </si>
  <si>
    <t>{bd84ce7f-fb98-44dc-a0af-d0735086ef69}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</si>
  <si>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</si>
  <si>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</si>
  <si>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</si>
  <si>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</si>
  <si>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</si>
  <si>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</si>
  <si>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</si>
  <si>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</si>
  <si>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18126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</si>
  <si>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</si>
  <si>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</si>
  <si>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Rekonstrukce ul. Komenského</t>
  </si>
  <si>
    <t>KSO:</t>
  </si>
  <si>
    <t/>
  </si>
  <si>
    <t>CC-CZ:</t>
  </si>
  <si>
    <t>Místo:</t>
  </si>
  <si>
    <t>Chomutov</t>
  </si>
  <si>
    <t>Datum:</t>
  </si>
  <si>
    <t>20. 9. 2018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</si>
  <si>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</si>
  <si>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</si>
  <si>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</si>
  <si>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</si>
  <si>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</si>
  <si>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</si>
  <si>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</si>
  <si>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</si>
  <si>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</si>
  <si>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</si>
  <si>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</si>
  <si>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</si>
  <si>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</si>
  <si>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</si>
  <si>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</si>
  <si>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</si>
  <si>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</si>
  <si>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</si>
  <si>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</si>
  <si>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</si>
  <si>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</si>
  <si>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</si>
  <si>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</si>
  <si>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</si>
  <si>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</si>
  <si>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</si>
  <si>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</si>
  <si>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</si>
  <si>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</si>
  <si>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</si>
  <si>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</si>
  <si>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</si>
  <si>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</si>
  <si>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</si>
  <si>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</si>
  <si>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</si>
  <si>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</si>
  <si>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</si>
  <si>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</si>
  <si>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</si>
  <si>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</si>
  <si>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</si>
  <si>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</si>
  <si>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</si>
  <si>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</si>
  <si>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</si>
  <si>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</si>
  <si>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</si>
  <si>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</si>
  <si>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18126-1</t>
  </si>
  <si>
    <t>Osvětlení ul. Komenského 1. etapa, v úseku Sokolská - Palachova</t>
  </si>
  <si>
    <t>STA</t>
  </si>
  <si>
    <t>1</t>
  </si>
  <si>
    <t>{4cdbd1e8-b3c3-4801-9ea6-082776f79523}</t>
  </si>
  <si>
    <t>2</t>
  </si>
  <si>
    <t>18126-2</t>
  </si>
  <si>
    <t>Osvětlení ul. Komenského 2. etapa, v úseku  Na Průhoně - Sokolská</t>
  </si>
  <si>
    <t>{1113daf7-cd19-4691-b622-d9c12cde9d7c}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</si>
  <si>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</si>
  <si>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</si>
  <si>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</si>
  <si>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</si>
  <si>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</si>
  <si>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</si>
  <si>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</si>
  <si>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18126-1 - Osvětlení ul. Komenského 1. etapa, v úseku Sokolská - Palachova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</si>
  <si>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</si>
  <si>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</si>
  <si>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</si>
  <si>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</si>
  <si>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</si>
  <si>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</si>
  <si>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</si>
  <si>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soupisu celkem</t>
  </si>
  <si>
    <t>-1</t>
  </si>
  <si>
    <t>PSV - Práce a dodávky PSV</t>
  </si>
  <si>
    <t xml:space="preserve">    741 - Elektroinstalace - silnoproud</t>
  </si>
  <si>
    <t>M - Práce a dodávky M</t>
  </si>
  <si>
    <t xml:space="preserve">    21-M - Elektromontáže</t>
  </si>
  <si>
    <t xml:space="preserve">    46-M - Zemní práce při extr.mont.pracích</t>
  </si>
  <si>
    <t>VRN - Vedlejší rozpočtové náklady</t>
  </si>
  <si>
    <t xml:space="preserve">    VRN7 - Provozní vlivy</t>
  </si>
  <si>
    <t>SOUPIS PRACÍ</t>
  </si>
  <si>
    <t>PČ</t>
  </si>
  <si>
    <t>Popis</t>
  </si>
  <si>
    <t>MJ</t>
  </si>
  <si>
    <t>Množství</t>
  </si>
  <si>
    <t>J. materiál [CZK]</t>
  </si>
  <si>
    <t>J. montáž [CZK]</t>
  </si>
  <si>
    <t>Cenová soustava</t>
  </si>
  <si>
    <t>Poznámka</t>
  </si>
  <si>
    <t>J.cena [CZK]</t>
  </si>
  <si>
    <t>Materiál celkem [CZK]</t>
  </si>
  <si>
    <t>Montáž celkem [CZK]</t>
  </si>
  <si>
    <t>J. Nh [h]</t>
  </si>
  <si>
    <t>Nh celkem [h]</t>
  </si>
  <si>
    <t>J. hmotnost
[t]</t>
  </si>
  <si>
    <t>Hmotnost
celkem [t]</t>
  </si>
  <si>
    <t>J. suť [t]</t>
  </si>
  <si>
    <t>Suť Celkem [t]</t>
  </si>
  <si>
    <t>PSV</t>
  </si>
  <si>
    <t>Práce a dodávky PSV</t>
  </si>
  <si>
    <t>ROZPOCET</t>
  </si>
  <si>
    <t>741</t>
  </si>
  <si>
    <t>Elektroinstalace - silnoproud</t>
  </si>
  <si>
    <t>K</t>
  </si>
  <si>
    <t>741122122</t>
  </si>
  <si>
    <t>Montáž kabel Cu plný kulatý žíla 3x1,5 až 6 mm2 zatažený v trubkách (CYKY)</t>
  </si>
  <si>
    <t>m</t>
  </si>
  <si>
    <t>CS ÚRS 2018 02</t>
  </si>
  <si>
    <t>16</t>
  </si>
  <si>
    <t>-411785710</t>
  </si>
  <si>
    <t>PP</t>
  </si>
  <si>
    <t>Montáž kabelů měděných bez ukončení uložených v trubkách zatažených plných kulatých nebo bezhalogenových (CYKY) počtu a průřezu žil 3x1,5 až 6 mm2</t>
  </si>
  <si>
    <t>M</t>
  </si>
  <si>
    <t>34111030</t>
  </si>
  <si>
    <t>kabel silový s Cu jádrem 1 kV 3x1,5mm2</t>
  </si>
  <si>
    <t>128</t>
  </si>
  <si>
    <t>1840721634</t>
  </si>
  <si>
    <t>P</t>
  </si>
  <si>
    <t>Poznámka k položce:
napojení svítidla ve stožáru</t>
  </si>
  <si>
    <t>VV</t>
  </si>
  <si>
    <t>9*6,5+2*7</t>
  </si>
  <si>
    <t>3</t>
  </si>
  <si>
    <t>741122134</t>
  </si>
  <si>
    <t>Montáž kabel Cu plný kulatý žíla 4x16 až 25 mm2 zatažený v trubkách (CYKY)</t>
  </si>
  <si>
    <t>685542579</t>
  </si>
  <si>
    <t>Montáž kabelů měděných bez ukončení uložených v trubkách zatažených plných kulatých nebo bezhalogenových (CYKY) počtu a průřezu žil 4x16 až 25 mm2</t>
  </si>
  <si>
    <t>4</t>
  </si>
  <si>
    <t>34111080</t>
  </si>
  <si>
    <t>kabel silový s Cu jádrem 1 kV 4x16mm2</t>
  </si>
  <si>
    <t>32</t>
  </si>
  <si>
    <t>-472350047</t>
  </si>
  <si>
    <t>5</t>
  </si>
  <si>
    <t>741132133</t>
  </si>
  <si>
    <t>Ukončení kabelů 4x16 mm2 smršťovací záklopkou nebo páskem bez letování</t>
  </si>
  <si>
    <t>kus</t>
  </si>
  <si>
    <t>-2090426097</t>
  </si>
  <si>
    <t>Ukončení kabelů smršťovací záklopkou nebo páskou se zapojením bez letování, počtu a průřezu žil 4x16 mm2</t>
  </si>
  <si>
    <t>6</t>
  </si>
  <si>
    <t>10.068.545</t>
  </si>
  <si>
    <t>Hlava EN 4.1 pro pr.    6-  50</t>
  </si>
  <si>
    <t>KS</t>
  </si>
  <si>
    <t>materiály online</t>
  </si>
  <si>
    <t>-452785040</t>
  </si>
  <si>
    <t>Kabely a vodiče a příslušenství Připojování vodičů a izolační materiál Rozdělovací koncovky teplem smrštitelné Hlava EN 4.1 pro pr.    6-  50</t>
  </si>
  <si>
    <t>7</t>
  </si>
  <si>
    <t>741373002</t>
  </si>
  <si>
    <t>Montáž svítidlo průmyslové na výložník</t>
  </si>
  <si>
    <t>-827440452</t>
  </si>
  <si>
    <t>Montáž svítidel výbojkových se zapojením vodičů průmyslových nebo venkovních na výložník</t>
  </si>
  <si>
    <t>8</t>
  </si>
  <si>
    <t>34844s40</t>
  </si>
  <si>
    <t>LED svítidlo venkovní - Satheon 40W, sadové/uliční, montáž na výložník 60, nastavitelná optika</t>
  </si>
  <si>
    <t>363982491</t>
  </si>
  <si>
    <t>9</t>
  </si>
  <si>
    <t>741410021</t>
  </si>
  <si>
    <t>Montáž vodič uzemňovací pásek průřezu do 120 mm2 v městské zástavbě v zemi</t>
  </si>
  <si>
    <t>1538491435</t>
  </si>
  <si>
    <t>Montáž uzemňovacího vedení s upevněním, propojením a připojením pomocí svorek v zemi s izolací spojů pásku průřezu do 120 mm2 v městské zástavbě</t>
  </si>
  <si>
    <t>10</t>
  </si>
  <si>
    <t>35442062</t>
  </si>
  <si>
    <t>pás zemnící 30x4mm FeZn</t>
  </si>
  <si>
    <t>kg</t>
  </si>
  <si>
    <t>-1671373142</t>
  </si>
  <si>
    <t xml:space="preserve">pás zemnící 30 x 4 mm FeZn, 1 kg=1,05 m </t>
  </si>
  <si>
    <t>310/1,05</t>
  </si>
  <si>
    <t>11</t>
  </si>
  <si>
    <t>35442037</t>
  </si>
  <si>
    <t>svorka uzemnění nerez křížová</t>
  </si>
  <si>
    <t>-1141713704</t>
  </si>
  <si>
    <t>12</t>
  </si>
  <si>
    <t>35442036</t>
  </si>
  <si>
    <t>svorka uzemnění nerez připojovací</t>
  </si>
  <si>
    <t>1496077260</t>
  </si>
  <si>
    <t>13</t>
  </si>
  <si>
    <t>741810002</t>
  </si>
  <si>
    <t>Celková prohlídka elektrického rozvodu a zařízení do 500 000,- Kč</t>
  </si>
  <si>
    <t>1165809962</t>
  </si>
  <si>
    <t>Zkoušky a prohlídky elektrických rozvodů a zařízení celková prohlídka a vyhotovení revizní zprávy pro objem montážních prací přes 100 do 500 tis. Kč</t>
  </si>
  <si>
    <t>PSC</t>
  </si>
  <si>
    <t xml:space="preserve">Poznámka k souboru cen:
1. Ceny -0001 až -0011 jsou určeny pro objem montážních prací včetně všech nákladů. </t>
  </si>
  <si>
    <t>Práce a dodávky M</t>
  </si>
  <si>
    <t>21-M</t>
  </si>
  <si>
    <t>Elektromontáže</t>
  </si>
  <si>
    <t>14</t>
  </si>
  <si>
    <t>210204001-D</t>
  </si>
  <si>
    <t>Demontáž stožárů osvětlení parkových betonových</t>
  </si>
  <si>
    <t>64</t>
  </si>
  <si>
    <t>849525390</t>
  </si>
  <si>
    <t>Demontáž stožárů osvětlení, bez zemních prací parkových betonových</t>
  </si>
  <si>
    <t>210204011</t>
  </si>
  <si>
    <t>Montáž stožárů osvětlení ocelových samostatně stojících délky do 12 m</t>
  </si>
  <si>
    <t>180830725</t>
  </si>
  <si>
    <t>Montáž stožárů osvětlení, bez zemních prací  ocelových samostatně stojících, délky do 12 m</t>
  </si>
  <si>
    <t>31674067</t>
  </si>
  <si>
    <t>stožár osvětlovací sadový 133/89/60 Pz v 6m</t>
  </si>
  <si>
    <t>1571186621</t>
  </si>
  <si>
    <t>17</t>
  </si>
  <si>
    <t>31674om133</t>
  </si>
  <si>
    <t>ochranná manžeta plastová OMP-133</t>
  </si>
  <si>
    <t>1450605910</t>
  </si>
  <si>
    <t>ochranná manžeta plastová OMP-133 = ochrana stožáru proti korozi</t>
  </si>
  <si>
    <t>18</t>
  </si>
  <si>
    <t>58346122</t>
  </si>
  <si>
    <t>drť vápencová bílá frakce 2/4</t>
  </si>
  <si>
    <t>t</t>
  </si>
  <si>
    <t>-1893985062</t>
  </si>
  <si>
    <t>2,2*(10*0,8*3,14/4*(0,25-0,133)^2)</t>
  </si>
  <si>
    <t>19</t>
  </si>
  <si>
    <t>210204103</t>
  </si>
  <si>
    <t>Montáž výložníků osvětlení jednoramenných sloupových hmotnosti do 35 kg</t>
  </si>
  <si>
    <t>1129558584</t>
  </si>
  <si>
    <t>Montáž výložníků osvětlení jednoramenných sloupových, hmotnosti do 35 kg</t>
  </si>
  <si>
    <t>20</t>
  </si>
  <si>
    <t>10.042.184</t>
  </si>
  <si>
    <t>Výložník SK 1- 500 žár.zinek,sadový</t>
  </si>
  <si>
    <t>256</t>
  </si>
  <si>
    <t>-772060717</t>
  </si>
  <si>
    <t>210204105</t>
  </si>
  <si>
    <t>Montáž výložníků osvětlení dvouramenných sloupových hmotnosti do 70 kg</t>
  </si>
  <si>
    <t>-2133650781</t>
  </si>
  <si>
    <t>Montáž výložníků osvětlení  dvouramenných sloupových, hmotnosti do 70 kg</t>
  </si>
  <si>
    <t>22</t>
  </si>
  <si>
    <t>10.056.626</t>
  </si>
  <si>
    <t>Výložník SK 2-1000/90 žár. zinek</t>
  </si>
  <si>
    <t>-781402386</t>
  </si>
  <si>
    <t>23</t>
  </si>
  <si>
    <t>210204201</t>
  </si>
  <si>
    <t>Montáž elektrovýzbroje stožárů osvětlení 1 okruh</t>
  </si>
  <si>
    <t>-2133000078</t>
  </si>
  <si>
    <t>Montáž elektrovýzbroje stožárů osvětlení  1 okruh</t>
  </si>
  <si>
    <t>24</t>
  </si>
  <si>
    <t>10.077.539</t>
  </si>
  <si>
    <t>Svorka SV-A 9.16.4 stožárová výzbroj</t>
  </si>
  <si>
    <t>-1948087492</t>
  </si>
  <si>
    <t>25</t>
  </si>
  <si>
    <t>10.228.214</t>
  </si>
  <si>
    <t>Svorka SV-A-6.16.4 stožárová výzbroj</t>
  </si>
  <si>
    <t>167953036</t>
  </si>
  <si>
    <t>26</t>
  </si>
  <si>
    <t>210204202</t>
  </si>
  <si>
    <t>Montáž elektrovýzbroje stožárů osvětlení 2 okruhy</t>
  </si>
  <si>
    <t>615910334</t>
  </si>
  <si>
    <t>Montáž elektrovýzbroje stožárů osvětlení  2 okruhy</t>
  </si>
  <si>
    <t>27</t>
  </si>
  <si>
    <t>10.874.880</t>
  </si>
  <si>
    <t>Svorka SV 9.35.4/2 stožárová výzbroj</t>
  </si>
  <si>
    <t>-858518632</t>
  </si>
  <si>
    <t>Poznámka k položce:
pro napojení starého kabelu 35</t>
  </si>
  <si>
    <t>46-M</t>
  </si>
  <si>
    <t>Zemní práce při extr.mont.pracích</t>
  </si>
  <si>
    <t>28</t>
  </si>
  <si>
    <t>460010022</t>
  </si>
  <si>
    <t>Vytyčení trasy vedení kabelového podzemního podél silnice</t>
  </si>
  <si>
    <t>km</t>
  </si>
  <si>
    <t>644293042</t>
  </si>
  <si>
    <t>Vytyčení trasy  vedení kabelového (podzemního) podél silnice</t>
  </si>
  <si>
    <t xml:space="preserve">Poznámka k souboru cen:
1. V cenách jsou zahrnuty i náklady na: a) pochůzky projektovanou tratí, b) vyznačení budoucí trasy, c) rozmístění, očíslování a označení opěrných bodů, d) označení překážek a míst pro kabelové prostupy a podchodové štoly. </t>
  </si>
  <si>
    <t>29</t>
  </si>
  <si>
    <t>460050703</t>
  </si>
  <si>
    <t>Hloubení nezapažených jam pro stožáry veřejného osvětlení ručně v hornině tř 3</t>
  </si>
  <si>
    <t>751139096</t>
  </si>
  <si>
    <t>Hloubení nezapažených jam ručně pro stožáry  s přemístěním výkopku do vzdálenosti 3 m od okraje jámy nebo naložením na dopravní prostředek, včetně zásypu, zhutnění a urovnání povrchu veřejného osvětlení včetně odstranění krytu a podkladu komunikace, v hornině třídy 3</t>
  </si>
  <si>
    <t xml:space="preserve">Poznámka k souboru cen:
1. Ceny hloubení jam v hornině třídy 6 a 7 jsou stanoveny za použití pneumatického kladiva. </t>
  </si>
  <si>
    <t>30</t>
  </si>
  <si>
    <t>460080112</t>
  </si>
  <si>
    <t>Bourání základu betonového se záhozem jámy sypaninou</t>
  </si>
  <si>
    <t>m3</t>
  </si>
  <si>
    <t>570974700</t>
  </si>
  <si>
    <t>Základové konstrukce  bourání základu včetně záhozu jámy sypaninou, zhutnění a urovnání betonového</t>
  </si>
  <si>
    <t>5*0,5*0,5*0,3</t>
  </si>
  <si>
    <t>31</t>
  </si>
  <si>
    <t>460100002</t>
  </si>
  <si>
    <t>pouzdrový základ pro stožár D250x1000</t>
  </si>
  <si>
    <t>ks</t>
  </si>
  <si>
    <t>2075768296</t>
  </si>
  <si>
    <t>pouzdrový základ pro stožár D250x800</t>
  </si>
  <si>
    <t>28612010</t>
  </si>
  <si>
    <t>trubka kanalizační PVC plnostěnná třívrstvá DN 250x1000 mm SN 12</t>
  </si>
  <si>
    <t>-789295746</t>
  </si>
  <si>
    <t>33</t>
  </si>
  <si>
    <t>460120016</t>
  </si>
  <si>
    <t>Naložení výkopku ručně z hornin třídy 1až4</t>
  </si>
  <si>
    <t>-588890952</t>
  </si>
  <si>
    <t>Ostatní zemní práce při stavbě nadzemních vedení  naložení výkopku ručně, z hornin třídy 1 až 4</t>
  </si>
  <si>
    <t xml:space="preserve">Poznámka k položce:
</t>
  </si>
  <si>
    <t>10*0,8*3,14/4*0,25^2+10*0,5*0,5*0,3+(16*6+2*7)*0,35*0,2</t>
  </si>
  <si>
    <t>34</t>
  </si>
  <si>
    <t>460150113</t>
  </si>
  <si>
    <t>Hloubení kabelových zapažených i nezapažených rýh ručně š 35 cm, hl 30 cm, v hornině tř 3</t>
  </si>
  <si>
    <t>2135145113</t>
  </si>
  <si>
    <t>Hloubení zapažených i nezapažených kabelových rýh ručně včetně urovnání dna s přemístěním výkopku do vzdálenosti 3 m od okraje jámy nebo naložením na dopravní prostředek šířky 35 cm, hloubky 30 cm, v hornině třídy 3</t>
  </si>
  <si>
    <t xml:space="preserve">Poznámka k souboru cen:
1. Ceny hloubení rýh v hornině třídy 6 a 7 se oceňují cenami souboru cen 460 20- . Hloubení nezapažených kabelových rýh strojně. </t>
  </si>
  <si>
    <t>Poznámka k položce:
počítána hloubka výkopu po odstranění krytu původní komunikace/ chodníku</t>
  </si>
  <si>
    <t>35</t>
  </si>
  <si>
    <t>460150163</t>
  </si>
  <si>
    <t>Hloubení kabelových zapažených i nezapažených rýh ručně š 35 cm, hl 80 cm, v hornině tř 3</t>
  </si>
  <si>
    <t>1722866259</t>
  </si>
  <si>
    <t>Hloubení zapažených i nezapažených kabelových rýh ručně včetně urovnání dna s přemístěním výkopku do vzdálenosti 3 m od okraje jámy nebo naložením na dopravní prostředek šířky 35 cm, hloubky 80 cm, v hornině třídy 3</t>
  </si>
  <si>
    <t xml:space="preserve">Poznámka k položce:
počítána hloubka po odtranění krytu komunikace
</t>
  </si>
  <si>
    <t>16*6+2*7</t>
  </si>
  <si>
    <t>36</t>
  </si>
  <si>
    <t>460421281</t>
  </si>
  <si>
    <t>Lože kabelů z prohozeného výkopku tl 5 cm nad kabel, kryté plastovou folií, š lože do 25 cm</t>
  </si>
  <si>
    <t>-1151192459</t>
  </si>
  <si>
    <t>Kabelové lože včetně podsypu, zhutnění a urovnání povrchu  z prohozeného výkopku tloušťky 5 cm nad kabel zakryté plastovou fólií, šířky lože do 25 cm</t>
  </si>
  <si>
    <t xml:space="preserve">Poznámka k souboru cen:
1. V cenách -1021 až -1072, -1121 až -1172 a -1221 až -1272 nejsou započteny náklady na dodávku betonových a plastových desek. Tato dodávka se oceňuje ve specifikaci. </t>
  </si>
  <si>
    <t>37</t>
  </si>
  <si>
    <t>69311305</t>
  </si>
  <si>
    <t>pás varovný síťový šíře 25 cm</t>
  </si>
  <si>
    <t>-1922900467</t>
  </si>
  <si>
    <t>38</t>
  </si>
  <si>
    <t>460520172</t>
  </si>
  <si>
    <t>Montáž trubek ochranných plastových ohebných do 50 mm uložených do rýhy</t>
  </si>
  <si>
    <t>-1026874592</t>
  </si>
  <si>
    <t>Montáž trubek ochranných uložených volně do rýhy plastových ohebných, vnitřního průměru přes 32 do 50 mm</t>
  </si>
  <si>
    <t>39</t>
  </si>
  <si>
    <t>34571351</t>
  </si>
  <si>
    <t>trubka elektroinstalační ohebná dvouplášťová korugovaná D 41/50 mm, HDPE+LDPE</t>
  </si>
  <si>
    <t>1610007060</t>
  </si>
  <si>
    <t>40</t>
  </si>
  <si>
    <t>460560113</t>
  </si>
  <si>
    <t>Zásyp rýh ručně šířky 35 cm, hloubky 30 cm, z horniny třídy 3</t>
  </si>
  <si>
    <t>-1185491394</t>
  </si>
  <si>
    <t>Zásyp kabelových rýh ručně s uložením výkopku ve vrstvách včetně zhutnění a urovnání povrchu šířky 35 cm hloubky 30 cm, v hornině třídy 3</t>
  </si>
  <si>
    <t>41</t>
  </si>
  <si>
    <t>460560163</t>
  </si>
  <si>
    <t>Zásyp rýh ručně šířky 35 cm, hloubky 80 cm, z horniny třídy 3</t>
  </si>
  <si>
    <t>-1360469122</t>
  </si>
  <si>
    <t>Zásyp kabelových rýh ručně s uložením výkopku ve vrstvách včetně zhutnění a urovnání povrchu šířky 35 cm hloubky 80 cm, v hornině třídy 3</t>
  </si>
  <si>
    <t>42</t>
  </si>
  <si>
    <t>58931963</t>
  </si>
  <si>
    <t>beton C 8/10 kamenivo frakce 0/8</t>
  </si>
  <si>
    <t>-1539067286</t>
  </si>
  <si>
    <t>(16*6+2*7)*0,35*0,2+10*0,5*0,5*0,3</t>
  </si>
  <si>
    <t>43</t>
  </si>
  <si>
    <t>460600060R</t>
  </si>
  <si>
    <t>uložení suti na skládku</t>
  </si>
  <si>
    <t>2107068890</t>
  </si>
  <si>
    <t>Přemístění (odvoz) horniny, suti a vybouraných hmot odvoz suti a vybouraných hmot uložení suti na skládku</t>
  </si>
  <si>
    <t>8,843*2,2</t>
  </si>
  <si>
    <t>44</t>
  </si>
  <si>
    <t>460600071</t>
  </si>
  <si>
    <t>Příplatek k odvozu suti a vybouraných hmot za každý další 1 km</t>
  </si>
  <si>
    <t>1093994776</t>
  </si>
  <si>
    <t>Přemístění (odvoz) horniny, suti a vybouraných hmot  odvoz suti a vybouraných hmot Příplatek k ceně za každý další i započatý 1 km</t>
  </si>
  <si>
    <t xml:space="preserve">Poznámka k souboru cen:
1. V cenách -0021 až -0031 nejsou započteny místní poplatky za uložení výkopku na řízenou skládku. 2. V cenách -0041 až -0071 nejsou započteny poplatky za uložení suti na řízenou skládku a recyklaci. </t>
  </si>
  <si>
    <t>19,455*4</t>
  </si>
  <si>
    <t>VRN</t>
  </si>
  <si>
    <t>Vedlejší rozpočtové náklady</t>
  </si>
  <si>
    <t>VRN7</t>
  </si>
  <si>
    <t>Provozní vlivy</t>
  </si>
  <si>
    <t>45</t>
  </si>
  <si>
    <t>075002000</t>
  </si>
  <si>
    <t>Ochranná pásma</t>
  </si>
  <si>
    <t>kpl</t>
  </si>
  <si>
    <t>1024</t>
  </si>
  <si>
    <t>1422441735</t>
  </si>
  <si>
    <t>Hlavní tituly průvodních činností a nákladů provozní vlivy ochranná pásma</t>
  </si>
  <si>
    <t>18126-2 - Osvětlení ul. Komenského 2. etapa, v úseku  Na Průhoně - Sokolská</t>
  </si>
  <si>
    <t>-2010879823</t>
  </si>
  <si>
    <t>13*6,5</t>
  </si>
  <si>
    <t>1229878512</t>
  </si>
  <si>
    <t>400/1,05</t>
  </si>
  <si>
    <t>-902153682</t>
  </si>
  <si>
    <t>-36096987</t>
  </si>
  <si>
    <t>-724639873</t>
  </si>
  <si>
    <t>Demontáž stožárů osvětlení, bez zemních prací  parkových betonových</t>
  </si>
  <si>
    <t>-370596981</t>
  </si>
  <si>
    <t>1202125223</t>
  </si>
  <si>
    <t>2,2*(5*0,8*3,14/4*(0,25-0,133)^2)</t>
  </si>
  <si>
    <t>1854359800</t>
  </si>
  <si>
    <t>Montáž výložníků osvětlení  jednoramenných sloupových, hmotnosti do 35 kg</t>
  </si>
  <si>
    <t>1303548174</t>
  </si>
  <si>
    <t>460028308</t>
  </si>
  <si>
    <t>9*0,5*0,5*0,3</t>
  </si>
  <si>
    <t>13*0,8*3,14/4*0,25^2+13*0,5*0,5*0,3+100*0,35*0,2+9*0,5*0,5*0,3</t>
  </si>
  <si>
    <t>Poznámka k položce:
počítána hloubka výkopu po odstranění krytu původní komunikace/ chodníku
připočtena délka výkopu pro přeložení původních kabelů.</t>
  </si>
  <si>
    <t>460150133</t>
  </si>
  <si>
    <t>Hloubení kabelových zapažených i nezapažených rýh ručně š 35 cm, hl 50 cm, v hornině tř 3</t>
  </si>
  <si>
    <t>1790577419</t>
  </si>
  <si>
    <t>Hloubení zapažených i nezapažených kabelových rýh ručně včetně urovnání dna s přemístěním výkopku do vzdálenosti 3 m od okraje jámy nebo naložením na dopravní prostředek šířky 35 cm, hloubky 50 cm, v hornině třídy 3</t>
  </si>
  <si>
    <t>Poznámka k položce:
rýhy v zeleni</t>
  </si>
  <si>
    <t>10*8+2*10</t>
  </si>
  <si>
    <t>-1593500851</t>
  </si>
  <si>
    <t>460560133</t>
  </si>
  <si>
    <t>Zásyp rýh ručně šířky 35 cm, hloubky 50 cm, z horniny třídy 3</t>
  </si>
  <si>
    <t>1816587044</t>
  </si>
  <si>
    <t>Zásyp kabelových rýh ručně s uložením výkopku ve vrstvách včetně zhutnění a urovnání povrchu šířky 35 cm hloubky 50 cm, v hornině třídy 3</t>
  </si>
  <si>
    <t>100*0,35*0,2+13*0,5*0,5*0,3</t>
  </si>
  <si>
    <t>460600061</t>
  </si>
  <si>
    <t>Odvoz suti a vybouraných hmot do 1 km</t>
  </si>
  <si>
    <t>1215792372</t>
  </si>
  <si>
    <t>Přemístění (odvoz) horniny, suti a vybouraných hmot  odvoz suti a vybouraných hmot do 1 km</t>
  </si>
  <si>
    <t>9,160*2,2</t>
  </si>
  <si>
    <t>20,152*4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</si>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</sst>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5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16" fillId="0" borderId="17" xfId="0" applyNumberFormat="1" applyFont="1" applyBorder="1" applyAlignment="1" applyProtection="1">
      <alignment horizontal="right" vertical="center"/>
      <protection/>
    </xf>
    <xf numFmtId="4" fontId="16" fillId="0" borderId="0" xfId="0" applyNumberFormat="1" applyFont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17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29" fillId="2" borderId="0" xfId="2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7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3" fillId="5" borderId="0" xfId="0" applyFont="1" applyFill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right"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4" fontId="6" fillId="0" borderId="23" xfId="0" applyNumberFormat="1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4" fontId="7" fillId="0" borderId="23" xfId="0" applyNumberFormat="1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4" fontId="31" fillId="0" borderId="15" xfId="0" applyNumberFormat="1" applyFont="1" applyBorder="1" applyAlignment="1" applyProtection="1">
      <alignment/>
      <protection/>
    </xf>
    <xf numFmtId="166" fontId="31" fillId="0" borderId="15" xfId="0" applyNumberFormat="1" applyFont="1" applyBorder="1" applyAlignment="1" applyProtection="1">
      <alignment/>
      <protection/>
    </xf>
    <xf numFmtId="166" fontId="31" fillId="0" borderId="16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4" fontId="8" fillId="0" borderId="0" xfId="0" applyNumberFormat="1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35" fillId="0" borderId="27" xfId="0" applyFont="1" applyBorder="1" applyAlignment="1" applyProtection="1">
      <alignment horizontal="center" vertical="center"/>
      <protection/>
    </xf>
    <xf numFmtId="49" fontId="35" fillId="0" borderId="27" xfId="0" applyNumberFormat="1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center" vertical="center" wrapText="1"/>
      <protection/>
    </xf>
    <xf numFmtId="167" fontId="35" fillId="0" borderId="27" xfId="0" applyNumberFormat="1" applyFont="1" applyBorder="1" applyAlignment="1" applyProtection="1">
      <alignment vertical="center"/>
      <protection/>
    </xf>
    <xf numFmtId="4" fontId="35" fillId="3" borderId="27" xfId="0" applyNumberFormat="1" applyFont="1" applyFill="1" applyBorder="1" applyAlignment="1" applyProtection="1">
      <alignment vertical="center"/>
      <protection locked="0"/>
    </xf>
    <xf numFmtId="0" fontId="35" fillId="0" borderId="27" xfId="0" applyFont="1" applyBorder="1" applyAlignment="1" applyProtection="1">
      <alignment vertical="center"/>
      <protection locked="0"/>
    </xf>
    <xf numFmtId="4" fontId="35" fillId="0" borderId="27" xfId="0" applyNumberFormat="1" applyFont="1" applyBorder="1" applyAlignment="1" applyProtection="1">
      <alignment vertical="center"/>
      <protection/>
    </xf>
    <xf numFmtId="0" fontId="35" fillId="0" borderId="4" xfId="0" applyFont="1" applyBorder="1" applyAlignment="1">
      <alignment vertical="center"/>
    </xf>
    <xf numFmtId="0" fontId="35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 applyProtection="1">
      <alignment vertical="center" wrapText="1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7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1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3" xfId="0" applyFont="1" applyBorder="1" applyAlignment="1" applyProtection="1">
      <alignment horizontal="left" vertical="center"/>
      <protection locked="0"/>
    </xf>
    <xf numFmtId="0" fontId="27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1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7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7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9" width="25.83203125" style="0" hidden="1" customWidth="1"/>
    <col min="50" max="54" width="21.66015625" style="0" hidden="1" customWidth="1"/>
    <col min="55" max="55" width="19.16015625" style="0" hidden="1" customWidth="1"/>
    <col min="56" max="56" width="25" style="0" hidden="1" customWidth="1"/>
    <col min="57" max="58" width="19.16015625" style="0" hidden="1" customWidth="1"/>
    <col min="59" max="59" width="66.5" style="0" customWidth="1"/>
    <col min="71" max="91" width="9.33203125" style="0" hidden="1" customWidth="1"/>
  </cols>
  <sheetData>
    <row r="1" spans="1:74" ht="21.35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7</v>
      </c>
      <c r="BV1" s="20" t="s">
        <v>8</v>
      </c>
    </row>
    <row r="2" spans="3:72" ht="36.95" customHeight="1">
      <c r="BS2" s="21" t="s">
        <v>9</v>
      </c>
      <c r="BT2" s="21" t="s">
        <v>10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2:71" ht="36.95" customHeight="1">
      <c r="B4" s="25"/>
      <c r="C4" s="26"/>
      <c r="D4" s="27" t="s">
        <v>12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13</v>
      </c>
      <c r="BG4" s="30" t="s">
        <v>14</v>
      </c>
      <c r="BS4" s="21" t="s">
        <v>15</v>
      </c>
    </row>
    <row r="5" spans="2:71" ht="14.4" customHeight="1">
      <c r="B5" s="25"/>
      <c r="C5" s="26"/>
      <c r="D5" s="31" t="s">
        <v>16</v>
      </c>
      <c r="E5" s="26"/>
      <c r="F5" s="26"/>
      <c r="G5" s="26"/>
      <c r="H5" s="26"/>
      <c r="I5" s="26"/>
      <c r="J5" s="26"/>
      <c r="K5" s="32" t="s">
        <v>17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8"/>
      <c r="BG5" s="33" t="s">
        <v>18</v>
      </c>
      <c r="BS5" s="21" t="s">
        <v>9</v>
      </c>
    </row>
    <row r="6" spans="2:71" ht="36.95" customHeight="1">
      <c r="B6" s="25"/>
      <c r="C6" s="26"/>
      <c r="D6" s="34" t="s">
        <v>19</v>
      </c>
      <c r="E6" s="26"/>
      <c r="F6" s="26"/>
      <c r="G6" s="26"/>
      <c r="H6" s="26"/>
      <c r="I6" s="26"/>
      <c r="J6" s="26"/>
      <c r="K6" s="35" t="s">
        <v>20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8"/>
      <c r="BG6" s="36"/>
      <c r="BS6" s="21" t="s">
        <v>9</v>
      </c>
    </row>
    <row r="7" spans="2:71" ht="14.4" customHeight="1">
      <c r="B7" s="25"/>
      <c r="C7" s="26"/>
      <c r="D7" s="37" t="s">
        <v>21</v>
      </c>
      <c r="E7" s="26"/>
      <c r="F7" s="26"/>
      <c r="G7" s="26"/>
      <c r="H7" s="26"/>
      <c r="I7" s="26"/>
      <c r="J7" s="26"/>
      <c r="K7" s="32" t="s">
        <v>22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7" t="s">
        <v>23</v>
      </c>
      <c r="AL7" s="26"/>
      <c r="AM7" s="26"/>
      <c r="AN7" s="32" t="s">
        <v>22</v>
      </c>
      <c r="AO7" s="26"/>
      <c r="AP7" s="26"/>
      <c r="AQ7" s="28"/>
      <c r="BG7" s="36"/>
      <c r="BS7" s="21" t="s">
        <v>9</v>
      </c>
    </row>
    <row r="8" spans="2:71" ht="14.4" customHeight="1">
      <c r="B8" s="25"/>
      <c r="C8" s="26"/>
      <c r="D8" s="37" t="s">
        <v>24</v>
      </c>
      <c r="E8" s="26"/>
      <c r="F8" s="26"/>
      <c r="G8" s="26"/>
      <c r="H8" s="26"/>
      <c r="I8" s="26"/>
      <c r="J8" s="26"/>
      <c r="K8" s="32" t="s">
        <v>25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7" t="s">
        <v>26</v>
      </c>
      <c r="AL8" s="26"/>
      <c r="AM8" s="26"/>
      <c r="AN8" s="38" t="s">
        <v>27</v>
      </c>
      <c r="AO8" s="26"/>
      <c r="AP8" s="26"/>
      <c r="AQ8" s="28"/>
      <c r="BG8" s="36"/>
      <c r="BS8" s="21" t="s">
        <v>9</v>
      </c>
    </row>
    <row r="9" spans="2:71" ht="14.4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G9" s="36"/>
      <c r="BS9" s="21" t="s">
        <v>9</v>
      </c>
    </row>
    <row r="10" spans="2:71" ht="14.4" customHeight="1">
      <c r="B10" s="25"/>
      <c r="C10" s="26"/>
      <c r="D10" s="37" t="s">
        <v>28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7" t="s">
        <v>29</v>
      </c>
      <c r="AL10" s="26"/>
      <c r="AM10" s="26"/>
      <c r="AN10" s="32" t="s">
        <v>22</v>
      </c>
      <c r="AO10" s="26"/>
      <c r="AP10" s="26"/>
      <c r="AQ10" s="28"/>
      <c r="BG10" s="36"/>
      <c r="BS10" s="21" t="s">
        <v>9</v>
      </c>
    </row>
    <row r="11" spans="2:71" ht="18.45" customHeight="1">
      <c r="B11" s="25"/>
      <c r="C11" s="26"/>
      <c r="D11" s="26"/>
      <c r="E11" s="32" t="s">
        <v>30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7" t="s">
        <v>31</v>
      </c>
      <c r="AL11" s="26"/>
      <c r="AM11" s="26"/>
      <c r="AN11" s="32" t="s">
        <v>22</v>
      </c>
      <c r="AO11" s="26"/>
      <c r="AP11" s="26"/>
      <c r="AQ11" s="28"/>
      <c r="BG11" s="36"/>
      <c r="BS11" s="21" t="s">
        <v>9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G12" s="36"/>
      <c r="BS12" s="21" t="s">
        <v>9</v>
      </c>
    </row>
    <row r="13" spans="2:71" ht="14.4" customHeight="1">
      <c r="B13" s="25"/>
      <c r="C13" s="26"/>
      <c r="D13" s="37" t="s">
        <v>32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7" t="s">
        <v>29</v>
      </c>
      <c r="AL13" s="26"/>
      <c r="AM13" s="26"/>
      <c r="AN13" s="39" t="s">
        <v>33</v>
      </c>
      <c r="AO13" s="26"/>
      <c r="AP13" s="26"/>
      <c r="AQ13" s="28"/>
      <c r="BG13" s="36"/>
      <c r="BS13" s="21" t="s">
        <v>9</v>
      </c>
    </row>
    <row r="14" spans="2:71" ht="13.5">
      <c r="B14" s="25"/>
      <c r="C14" s="26"/>
      <c r="D14" s="26"/>
      <c r="E14" s="39" t="s">
        <v>33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37" t="s">
        <v>31</v>
      </c>
      <c r="AL14" s="26"/>
      <c r="AM14" s="26"/>
      <c r="AN14" s="39" t="s">
        <v>33</v>
      </c>
      <c r="AO14" s="26"/>
      <c r="AP14" s="26"/>
      <c r="AQ14" s="28"/>
      <c r="BG14" s="36"/>
      <c r="BS14" s="21" t="s">
        <v>9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G15" s="36"/>
      <c r="BS15" s="21" t="s">
        <v>6</v>
      </c>
    </row>
    <row r="16" spans="2:71" ht="14.4" customHeight="1">
      <c r="B16" s="25"/>
      <c r="C16" s="26"/>
      <c r="D16" s="37" t="s">
        <v>34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7" t="s">
        <v>29</v>
      </c>
      <c r="AL16" s="26"/>
      <c r="AM16" s="26"/>
      <c r="AN16" s="32" t="s">
        <v>22</v>
      </c>
      <c r="AO16" s="26"/>
      <c r="AP16" s="26"/>
      <c r="AQ16" s="28"/>
      <c r="BG16" s="36"/>
      <c r="BS16" s="21" t="s">
        <v>6</v>
      </c>
    </row>
    <row r="17" spans="2:71" ht="18.45" customHeight="1">
      <c r="B17" s="25"/>
      <c r="C17" s="26"/>
      <c r="D17" s="26"/>
      <c r="E17" s="32" t="s">
        <v>30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7" t="s">
        <v>31</v>
      </c>
      <c r="AL17" s="26"/>
      <c r="AM17" s="26"/>
      <c r="AN17" s="32" t="s">
        <v>22</v>
      </c>
      <c r="AO17" s="26"/>
      <c r="AP17" s="26"/>
      <c r="AQ17" s="28"/>
      <c r="BG17" s="36"/>
      <c r="BS17" s="21" t="s">
        <v>7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G18" s="36"/>
      <c r="BS18" s="21" t="s">
        <v>9</v>
      </c>
    </row>
    <row r="19" spans="2:71" ht="14.4" customHeight="1">
      <c r="B19" s="25"/>
      <c r="C19" s="26"/>
      <c r="D19" s="37" t="s">
        <v>35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G19" s="36"/>
      <c r="BS19" s="21" t="s">
        <v>9</v>
      </c>
    </row>
    <row r="20" spans="2:71" ht="16.5" customHeight="1">
      <c r="B20" s="25"/>
      <c r="C20" s="26"/>
      <c r="D20" s="26"/>
      <c r="E20" s="41" t="s">
        <v>22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26"/>
      <c r="AP20" s="26"/>
      <c r="AQ20" s="28"/>
      <c r="BG20" s="36"/>
      <c r="BS20" s="21" t="s">
        <v>6</v>
      </c>
    </row>
    <row r="21" spans="2:59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G21" s="36"/>
    </row>
    <row r="22" spans="2:59" ht="6.95" customHeight="1">
      <c r="B22" s="25"/>
      <c r="C22" s="26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26"/>
      <c r="AQ22" s="28"/>
      <c r="BG22" s="36"/>
    </row>
    <row r="23" spans="2:59" s="1" customFormat="1" ht="25.9" customHeight="1">
      <c r="B23" s="43"/>
      <c r="C23" s="44"/>
      <c r="D23" s="45" t="s">
        <v>36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7">
        <f>ROUND(AG51,2)</f>
        <v>0</v>
      </c>
      <c r="AL23" s="46"/>
      <c r="AM23" s="46"/>
      <c r="AN23" s="46"/>
      <c r="AO23" s="46"/>
      <c r="AP23" s="44"/>
      <c r="AQ23" s="48"/>
      <c r="BG23" s="36"/>
    </row>
    <row r="24" spans="2:59" s="1" customFormat="1" ht="6.95" customHeight="1"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8"/>
      <c r="BG24" s="36"/>
    </row>
    <row r="25" spans="2:59" s="1" customFormat="1" ht="13.5"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9" t="s">
        <v>37</v>
      </c>
      <c r="M25" s="49"/>
      <c r="N25" s="49"/>
      <c r="O25" s="49"/>
      <c r="P25" s="44"/>
      <c r="Q25" s="44"/>
      <c r="R25" s="44"/>
      <c r="S25" s="44"/>
      <c r="T25" s="44"/>
      <c r="U25" s="44"/>
      <c r="V25" s="44"/>
      <c r="W25" s="49" t="s">
        <v>38</v>
      </c>
      <c r="X25" s="49"/>
      <c r="Y25" s="49"/>
      <c r="Z25" s="49"/>
      <c r="AA25" s="49"/>
      <c r="AB25" s="49"/>
      <c r="AC25" s="49"/>
      <c r="AD25" s="49"/>
      <c r="AE25" s="49"/>
      <c r="AF25" s="44"/>
      <c r="AG25" s="44"/>
      <c r="AH25" s="44"/>
      <c r="AI25" s="44"/>
      <c r="AJ25" s="44"/>
      <c r="AK25" s="49" t="s">
        <v>39</v>
      </c>
      <c r="AL25" s="49"/>
      <c r="AM25" s="49"/>
      <c r="AN25" s="49"/>
      <c r="AO25" s="49"/>
      <c r="AP25" s="44"/>
      <c r="AQ25" s="48"/>
      <c r="BG25" s="36"/>
    </row>
    <row r="26" spans="2:59" s="2" customFormat="1" ht="14.4" customHeight="1">
      <c r="B26" s="50"/>
      <c r="C26" s="51"/>
      <c r="D26" s="52" t="s">
        <v>40</v>
      </c>
      <c r="E26" s="51"/>
      <c r="F26" s="52" t="s">
        <v>41</v>
      </c>
      <c r="G26" s="51"/>
      <c r="H26" s="51"/>
      <c r="I26" s="51"/>
      <c r="J26" s="51"/>
      <c r="K26" s="51"/>
      <c r="L26" s="53">
        <v>0.21</v>
      </c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4">
        <f>ROUND(BB51,2)</f>
        <v>0</v>
      </c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4">
        <f>ROUND(AX51,2)</f>
        <v>0</v>
      </c>
      <c r="AL26" s="51"/>
      <c r="AM26" s="51"/>
      <c r="AN26" s="51"/>
      <c r="AO26" s="51"/>
      <c r="AP26" s="51"/>
      <c r="AQ26" s="55"/>
      <c r="BG26" s="36"/>
    </row>
    <row r="27" spans="2:59" s="2" customFormat="1" ht="14.4" customHeight="1">
      <c r="B27" s="50"/>
      <c r="C27" s="51"/>
      <c r="D27" s="51"/>
      <c r="E27" s="51"/>
      <c r="F27" s="52" t="s">
        <v>42</v>
      </c>
      <c r="G27" s="51"/>
      <c r="H27" s="51"/>
      <c r="I27" s="51"/>
      <c r="J27" s="51"/>
      <c r="K27" s="51"/>
      <c r="L27" s="53">
        <v>0.15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4">
        <f>ROUND(BC51,2)</f>
        <v>0</v>
      </c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4">
        <f>ROUND(AY51,2)</f>
        <v>0</v>
      </c>
      <c r="AL27" s="51"/>
      <c r="AM27" s="51"/>
      <c r="AN27" s="51"/>
      <c r="AO27" s="51"/>
      <c r="AP27" s="51"/>
      <c r="AQ27" s="55"/>
      <c r="BG27" s="36"/>
    </row>
    <row r="28" spans="2:59" s="2" customFormat="1" ht="14.4" customHeight="1" hidden="1">
      <c r="B28" s="50"/>
      <c r="C28" s="51"/>
      <c r="D28" s="51"/>
      <c r="E28" s="51"/>
      <c r="F28" s="52" t="s">
        <v>43</v>
      </c>
      <c r="G28" s="51"/>
      <c r="H28" s="51"/>
      <c r="I28" s="51"/>
      <c r="J28" s="51"/>
      <c r="K28" s="51"/>
      <c r="L28" s="53">
        <v>0.21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4">
        <f>ROUND(BD51,2)</f>
        <v>0</v>
      </c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4">
        <v>0</v>
      </c>
      <c r="AL28" s="51"/>
      <c r="AM28" s="51"/>
      <c r="AN28" s="51"/>
      <c r="AO28" s="51"/>
      <c r="AP28" s="51"/>
      <c r="AQ28" s="55"/>
      <c r="BG28" s="36"/>
    </row>
    <row r="29" spans="2:59" s="2" customFormat="1" ht="14.4" customHeight="1" hidden="1">
      <c r="B29" s="50"/>
      <c r="C29" s="51"/>
      <c r="D29" s="51"/>
      <c r="E29" s="51"/>
      <c r="F29" s="52" t="s">
        <v>44</v>
      </c>
      <c r="G29" s="51"/>
      <c r="H29" s="51"/>
      <c r="I29" s="51"/>
      <c r="J29" s="51"/>
      <c r="K29" s="51"/>
      <c r="L29" s="53">
        <v>0.15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4">
        <f>ROUND(BE51,2)</f>
        <v>0</v>
      </c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4">
        <v>0</v>
      </c>
      <c r="AL29" s="51"/>
      <c r="AM29" s="51"/>
      <c r="AN29" s="51"/>
      <c r="AO29" s="51"/>
      <c r="AP29" s="51"/>
      <c r="AQ29" s="55"/>
      <c r="BG29" s="36"/>
    </row>
    <row r="30" spans="2:59" s="2" customFormat="1" ht="14.4" customHeight="1" hidden="1">
      <c r="B30" s="50"/>
      <c r="C30" s="51"/>
      <c r="D30" s="51"/>
      <c r="E30" s="51"/>
      <c r="F30" s="52" t="s">
        <v>45</v>
      </c>
      <c r="G30" s="51"/>
      <c r="H30" s="51"/>
      <c r="I30" s="51"/>
      <c r="J30" s="51"/>
      <c r="K30" s="51"/>
      <c r="L30" s="53">
        <v>0</v>
      </c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4">
        <f>ROUND(BF51,2)</f>
        <v>0</v>
      </c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4">
        <v>0</v>
      </c>
      <c r="AL30" s="51"/>
      <c r="AM30" s="51"/>
      <c r="AN30" s="51"/>
      <c r="AO30" s="51"/>
      <c r="AP30" s="51"/>
      <c r="AQ30" s="55"/>
      <c r="BG30" s="36"/>
    </row>
    <row r="31" spans="2:59" s="1" customFormat="1" ht="6.95" customHeight="1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8"/>
      <c r="BG31" s="36"/>
    </row>
    <row r="32" spans="2:59" s="1" customFormat="1" ht="25.9" customHeight="1">
      <c r="B32" s="43"/>
      <c r="C32" s="56"/>
      <c r="D32" s="57" t="s">
        <v>46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9" t="s">
        <v>47</v>
      </c>
      <c r="U32" s="58"/>
      <c r="V32" s="58"/>
      <c r="W32" s="58"/>
      <c r="X32" s="60" t="s">
        <v>48</v>
      </c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61">
        <f>SUM(AK23:AK30)</f>
        <v>0</v>
      </c>
      <c r="AL32" s="58"/>
      <c r="AM32" s="58"/>
      <c r="AN32" s="58"/>
      <c r="AO32" s="62"/>
      <c r="AP32" s="56"/>
      <c r="AQ32" s="63"/>
      <c r="BG32" s="36"/>
    </row>
    <row r="33" spans="2:43" s="1" customFormat="1" ht="6.95" customHeight="1"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8"/>
    </row>
    <row r="34" spans="2:43" s="1" customFormat="1" ht="6.95" customHeight="1"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6"/>
    </row>
    <row r="38" spans="2:44" s="1" customFormat="1" ht="6.95" customHeight="1">
      <c r="B38" s="6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9"/>
    </row>
    <row r="39" spans="2:44" s="1" customFormat="1" ht="36.95" customHeight="1">
      <c r="B39" s="43"/>
      <c r="C39" s="70" t="s">
        <v>49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69"/>
    </row>
    <row r="40" spans="2:44" s="1" customFormat="1" ht="6.95" customHeight="1">
      <c r="B40" s="43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69"/>
    </row>
    <row r="41" spans="2:44" s="3" customFormat="1" ht="14.4" customHeight="1">
      <c r="B41" s="72"/>
      <c r="C41" s="73" t="s">
        <v>16</v>
      </c>
      <c r="D41" s="74"/>
      <c r="E41" s="74"/>
      <c r="F41" s="74"/>
      <c r="G41" s="74"/>
      <c r="H41" s="74"/>
      <c r="I41" s="74"/>
      <c r="J41" s="74"/>
      <c r="K41" s="74"/>
      <c r="L41" s="74" t="str">
        <f>K5</f>
        <v>18126</v>
      </c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5"/>
    </row>
    <row r="42" spans="2:44" s="4" customFormat="1" ht="36.95" customHeight="1">
      <c r="B42" s="76"/>
      <c r="C42" s="77" t="s">
        <v>19</v>
      </c>
      <c r="D42" s="78"/>
      <c r="E42" s="78"/>
      <c r="F42" s="78"/>
      <c r="G42" s="78"/>
      <c r="H42" s="78"/>
      <c r="I42" s="78"/>
      <c r="J42" s="78"/>
      <c r="K42" s="78"/>
      <c r="L42" s="79" t="str">
        <f>K6</f>
        <v>Rekonstrukce ul. Komenského</v>
      </c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80"/>
    </row>
    <row r="43" spans="2:44" s="1" customFormat="1" ht="6.95" customHeight="1">
      <c r="B43" s="43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69"/>
    </row>
    <row r="44" spans="2:44" s="1" customFormat="1" ht="13.5">
      <c r="B44" s="43"/>
      <c r="C44" s="73" t="s">
        <v>24</v>
      </c>
      <c r="D44" s="71"/>
      <c r="E44" s="71"/>
      <c r="F44" s="71"/>
      <c r="G44" s="71"/>
      <c r="H44" s="71"/>
      <c r="I44" s="71"/>
      <c r="J44" s="71"/>
      <c r="K44" s="71"/>
      <c r="L44" s="81" t="str">
        <f>IF(K8="","",K8)</f>
        <v>Chomutov</v>
      </c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3" t="s">
        <v>26</v>
      </c>
      <c r="AJ44" s="71"/>
      <c r="AK44" s="71"/>
      <c r="AL44" s="71"/>
      <c r="AM44" s="82" t="str">
        <f>IF(AN8="","",AN8)</f>
        <v>20. 9. 2018</v>
      </c>
      <c r="AN44" s="82"/>
      <c r="AO44" s="71"/>
      <c r="AP44" s="71"/>
      <c r="AQ44" s="71"/>
      <c r="AR44" s="69"/>
    </row>
    <row r="45" spans="2:44" s="1" customFormat="1" ht="6.95" customHeight="1">
      <c r="B45" s="43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69"/>
    </row>
    <row r="46" spans="2:58" s="1" customFormat="1" ht="13.5">
      <c r="B46" s="43"/>
      <c r="C46" s="73" t="s">
        <v>28</v>
      </c>
      <c r="D46" s="71"/>
      <c r="E46" s="71"/>
      <c r="F46" s="71"/>
      <c r="G46" s="71"/>
      <c r="H46" s="71"/>
      <c r="I46" s="71"/>
      <c r="J46" s="71"/>
      <c r="K46" s="71"/>
      <c r="L46" s="74" t="str">
        <f>IF(E11="","",E11)</f>
        <v xml:space="preserve"> </v>
      </c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3" t="s">
        <v>34</v>
      </c>
      <c r="AJ46" s="71"/>
      <c r="AK46" s="71"/>
      <c r="AL46" s="71"/>
      <c r="AM46" s="74" t="str">
        <f>IF(E17="","",E17)</f>
        <v xml:space="preserve"> </v>
      </c>
      <c r="AN46" s="74"/>
      <c r="AO46" s="74"/>
      <c r="AP46" s="74"/>
      <c r="AQ46" s="71"/>
      <c r="AR46" s="69"/>
      <c r="AS46" s="83" t="s">
        <v>50</v>
      </c>
      <c r="AT46" s="84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6"/>
    </row>
    <row r="47" spans="2:58" s="1" customFormat="1" ht="13.5">
      <c r="B47" s="43"/>
      <c r="C47" s="73" t="s">
        <v>32</v>
      </c>
      <c r="D47" s="71"/>
      <c r="E47" s="71"/>
      <c r="F47" s="71"/>
      <c r="G47" s="71"/>
      <c r="H47" s="71"/>
      <c r="I47" s="71"/>
      <c r="J47" s="71"/>
      <c r="K47" s="71"/>
      <c r="L47" s="74" t="str">
        <f>IF(E14="Vyplň údaj","",E14)</f>
        <v/>
      </c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69"/>
      <c r="AS47" s="87"/>
      <c r="AT47" s="88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90"/>
    </row>
    <row r="48" spans="2:58" s="1" customFormat="1" ht="10.8" customHeight="1">
      <c r="B48" s="4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69"/>
      <c r="AS48" s="91"/>
      <c r="AT48" s="52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92"/>
    </row>
    <row r="49" spans="2:58" s="1" customFormat="1" ht="29.25" customHeight="1">
      <c r="B49" s="43"/>
      <c r="C49" s="93" t="s">
        <v>51</v>
      </c>
      <c r="D49" s="94"/>
      <c r="E49" s="94"/>
      <c r="F49" s="94"/>
      <c r="G49" s="94"/>
      <c r="H49" s="95"/>
      <c r="I49" s="96" t="s">
        <v>52</v>
      </c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7" t="s">
        <v>53</v>
      </c>
      <c r="AH49" s="94"/>
      <c r="AI49" s="94"/>
      <c r="AJ49" s="94"/>
      <c r="AK49" s="94"/>
      <c r="AL49" s="94"/>
      <c r="AM49" s="94"/>
      <c r="AN49" s="96" t="s">
        <v>54</v>
      </c>
      <c r="AO49" s="94"/>
      <c r="AP49" s="94"/>
      <c r="AQ49" s="98" t="s">
        <v>55</v>
      </c>
      <c r="AR49" s="69"/>
      <c r="AS49" s="99" t="s">
        <v>56</v>
      </c>
      <c r="AT49" s="100" t="s">
        <v>57</v>
      </c>
      <c r="AU49" s="100" t="s">
        <v>58</v>
      </c>
      <c r="AV49" s="100" t="s">
        <v>59</v>
      </c>
      <c r="AW49" s="100" t="s">
        <v>60</v>
      </c>
      <c r="AX49" s="100" t="s">
        <v>61</v>
      </c>
      <c r="AY49" s="100" t="s">
        <v>62</v>
      </c>
      <c r="AZ49" s="100" t="s">
        <v>63</v>
      </c>
      <c r="BA49" s="100" t="s">
        <v>64</v>
      </c>
      <c r="BB49" s="100" t="s">
        <v>65</v>
      </c>
      <c r="BC49" s="100" t="s">
        <v>66</v>
      </c>
      <c r="BD49" s="100" t="s">
        <v>67</v>
      </c>
      <c r="BE49" s="100" t="s">
        <v>68</v>
      </c>
      <c r="BF49" s="101" t="s">
        <v>69</v>
      </c>
    </row>
    <row r="50" spans="2:58" s="1" customFormat="1" ht="10.8" customHeight="1">
      <c r="B50" s="43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69"/>
      <c r="AS50" s="102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4"/>
    </row>
    <row r="51" spans="2:90" s="4" customFormat="1" ht="32.4" customHeight="1">
      <c r="B51" s="76"/>
      <c r="C51" s="105" t="s">
        <v>70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7">
        <f>ROUND(SUM(AG52:AG53),2)</f>
        <v>0</v>
      </c>
      <c r="AH51" s="107"/>
      <c r="AI51" s="107"/>
      <c r="AJ51" s="107"/>
      <c r="AK51" s="107"/>
      <c r="AL51" s="107"/>
      <c r="AM51" s="107"/>
      <c r="AN51" s="108">
        <f>SUM(AG51,AV51)</f>
        <v>0</v>
      </c>
      <c r="AO51" s="108"/>
      <c r="AP51" s="108"/>
      <c r="AQ51" s="109" t="s">
        <v>22</v>
      </c>
      <c r="AR51" s="80"/>
      <c r="AS51" s="110">
        <f>ROUND(SUM(AS52:AS53),2)</f>
        <v>0</v>
      </c>
      <c r="AT51" s="111">
        <f>ROUND(SUM(AT52:AT53),2)</f>
        <v>0</v>
      </c>
      <c r="AU51" s="112">
        <f>ROUND(SUM(AU52:AU53),2)</f>
        <v>0</v>
      </c>
      <c r="AV51" s="112">
        <f>ROUND(SUM(AX51:AY51),2)</f>
        <v>0</v>
      </c>
      <c r="AW51" s="113">
        <f>ROUND(SUM(AW52:AW53),5)</f>
        <v>0</v>
      </c>
      <c r="AX51" s="112">
        <f>ROUND(BB51*L26,2)</f>
        <v>0</v>
      </c>
      <c r="AY51" s="112">
        <f>ROUND(BC51*L27,2)</f>
        <v>0</v>
      </c>
      <c r="AZ51" s="112">
        <f>ROUND(BD51*L26,2)</f>
        <v>0</v>
      </c>
      <c r="BA51" s="112">
        <f>ROUND(BE51*L27,2)</f>
        <v>0</v>
      </c>
      <c r="BB51" s="112">
        <f>ROUND(SUM(BB52:BB53),2)</f>
        <v>0</v>
      </c>
      <c r="BC51" s="112">
        <f>ROUND(SUM(BC52:BC53),2)</f>
        <v>0</v>
      </c>
      <c r="BD51" s="112">
        <f>ROUND(SUM(BD52:BD53),2)</f>
        <v>0</v>
      </c>
      <c r="BE51" s="112">
        <f>ROUND(SUM(BE52:BE53),2)</f>
        <v>0</v>
      </c>
      <c r="BF51" s="114">
        <f>ROUND(SUM(BF52:BF53),2)</f>
        <v>0</v>
      </c>
      <c r="BS51" s="115" t="s">
        <v>71</v>
      </c>
      <c r="BT51" s="115" t="s">
        <v>72</v>
      </c>
      <c r="BU51" s="116" t="s">
        <v>73</v>
      </c>
      <c r="BV51" s="115" t="s">
        <v>74</v>
      </c>
      <c r="BW51" s="115" t="s">
        <v>8</v>
      </c>
      <c r="BX51" s="115" t="s">
        <v>75</v>
      </c>
      <c r="CL51" s="115" t="s">
        <v>22</v>
      </c>
    </row>
    <row r="52" spans="1:91" s="5" customFormat="1" ht="31.5" customHeight="1">
      <c r="A52" s="117" t="s">
        <v>76</v>
      </c>
      <c r="B52" s="118"/>
      <c r="C52" s="119"/>
      <c r="D52" s="120" t="s">
        <v>77</v>
      </c>
      <c r="E52" s="120"/>
      <c r="F52" s="120"/>
      <c r="G52" s="120"/>
      <c r="H52" s="120"/>
      <c r="I52" s="121"/>
      <c r="J52" s="120" t="s">
        <v>78</v>
      </c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2">
        <f>'18126-1 - Osvětlení ul. K...'!K29</f>
        <v>0</v>
      </c>
      <c r="AH52" s="121"/>
      <c r="AI52" s="121"/>
      <c r="AJ52" s="121"/>
      <c r="AK52" s="121"/>
      <c r="AL52" s="121"/>
      <c r="AM52" s="121"/>
      <c r="AN52" s="122">
        <f>SUM(AG52,AV52)</f>
        <v>0</v>
      </c>
      <c r="AO52" s="121"/>
      <c r="AP52" s="121"/>
      <c r="AQ52" s="123" t="s">
        <v>79</v>
      </c>
      <c r="AR52" s="124"/>
      <c r="AS52" s="125">
        <f>'18126-1 - Osvětlení ul. K...'!K27</f>
        <v>0</v>
      </c>
      <c r="AT52" s="126">
        <f>'18126-1 - Osvětlení ul. K...'!K28</f>
        <v>0</v>
      </c>
      <c r="AU52" s="126">
        <v>0</v>
      </c>
      <c r="AV52" s="126">
        <f>ROUND(SUM(AX52:AY52),2)</f>
        <v>0</v>
      </c>
      <c r="AW52" s="127">
        <f>'18126-1 - Osvětlení ul. K...'!T85</f>
        <v>0</v>
      </c>
      <c r="AX52" s="126">
        <f>'18126-1 - Osvětlení ul. K...'!K32</f>
        <v>0</v>
      </c>
      <c r="AY52" s="126">
        <f>'18126-1 - Osvětlení ul. K...'!K33</f>
        <v>0</v>
      </c>
      <c r="AZ52" s="126">
        <f>'18126-1 - Osvětlení ul. K...'!K34</f>
        <v>0</v>
      </c>
      <c r="BA52" s="126">
        <f>'18126-1 - Osvětlení ul. K...'!K35</f>
        <v>0</v>
      </c>
      <c r="BB52" s="126">
        <f>'18126-1 - Osvětlení ul. K...'!F32</f>
        <v>0</v>
      </c>
      <c r="BC52" s="126">
        <f>'18126-1 - Osvětlení ul. K...'!F33</f>
        <v>0</v>
      </c>
      <c r="BD52" s="126">
        <f>'18126-1 - Osvětlení ul. K...'!F34</f>
        <v>0</v>
      </c>
      <c r="BE52" s="126">
        <f>'18126-1 - Osvětlení ul. K...'!F35</f>
        <v>0</v>
      </c>
      <c r="BF52" s="128">
        <f>'18126-1 - Osvětlení ul. K...'!F36</f>
        <v>0</v>
      </c>
      <c r="BT52" s="129" t="s">
        <v>80</v>
      </c>
      <c r="BV52" s="129" t="s">
        <v>74</v>
      </c>
      <c r="BW52" s="129" t="s">
        <v>81</v>
      </c>
      <c r="BX52" s="129" t="s">
        <v>8</v>
      </c>
      <c r="CL52" s="129" t="s">
        <v>22</v>
      </c>
      <c r="CM52" s="129" t="s">
        <v>82</v>
      </c>
    </row>
    <row r="53" spans="1:91" s="5" customFormat="1" ht="31.5" customHeight="1">
      <c r="A53" s="117" t="s">
        <v>76</v>
      </c>
      <c r="B53" s="118"/>
      <c r="C53" s="119"/>
      <c r="D53" s="120" t="s">
        <v>83</v>
      </c>
      <c r="E53" s="120"/>
      <c r="F53" s="120"/>
      <c r="G53" s="120"/>
      <c r="H53" s="120"/>
      <c r="I53" s="121"/>
      <c r="J53" s="120" t="s">
        <v>84</v>
      </c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2">
        <f>'18126-2 - Osvětlení ul. K...'!K29</f>
        <v>0</v>
      </c>
      <c r="AH53" s="121"/>
      <c r="AI53" s="121"/>
      <c r="AJ53" s="121"/>
      <c r="AK53" s="121"/>
      <c r="AL53" s="121"/>
      <c r="AM53" s="121"/>
      <c r="AN53" s="122">
        <f>SUM(AG53,AV53)</f>
        <v>0</v>
      </c>
      <c r="AO53" s="121"/>
      <c r="AP53" s="121"/>
      <c r="AQ53" s="123" t="s">
        <v>79</v>
      </c>
      <c r="AR53" s="124"/>
      <c r="AS53" s="130">
        <f>'18126-2 - Osvětlení ul. K...'!K27</f>
        <v>0</v>
      </c>
      <c r="AT53" s="131">
        <f>'18126-2 - Osvětlení ul. K...'!K28</f>
        <v>0</v>
      </c>
      <c r="AU53" s="131">
        <v>0</v>
      </c>
      <c r="AV53" s="131">
        <f>ROUND(SUM(AX53:AY53),2)</f>
        <v>0</v>
      </c>
      <c r="AW53" s="132">
        <f>'18126-2 - Osvětlení ul. K...'!T85</f>
        <v>0</v>
      </c>
      <c r="AX53" s="131">
        <f>'18126-2 - Osvětlení ul. K...'!K32</f>
        <v>0</v>
      </c>
      <c r="AY53" s="131">
        <f>'18126-2 - Osvětlení ul. K...'!K33</f>
        <v>0</v>
      </c>
      <c r="AZ53" s="131">
        <f>'18126-2 - Osvětlení ul. K...'!K34</f>
        <v>0</v>
      </c>
      <c r="BA53" s="131">
        <f>'18126-2 - Osvětlení ul. K...'!K35</f>
        <v>0</v>
      </c>
      <c r="BB53" s="131">
        <f>'18126-2 - Osvětlení ul. K...'!F32</f>
        <v>0</v>
      </c>
      <c r="BC53" s="131">
        <f>'18126-2 - Osvětlení ul. K...'!F33</f>
        <v>0</v>
      </c>
      <c r="BD53" s="131">
        <f>'18126-2 - Osvětlení ul. K...'!F34</f>
        <v>0</v>
      </c>
      <c r="BE53" s="131">
        <f>'18126-2 - Osvětlení ul. K...'!F35</f>
        <v>0</v>
      </c>
      <c r="BF53" s="133">
        <f>'18126-2 - Osvětlení ul. K...'!F36</f>
        <v>0</v>
      </c>
      <c r="BT53" s="129" t="s">
        <v>80</v>
      </c>
      <c r="BV53" s="129" t="s">
        <v>74</v>
      </c>
      <c r="BW53" s="129" t="s">
        <v>85</v>
      </c>
      <c r="BX53" s="129" t="s">
        <v>8</v>
      </c>
      <c r="CL53" s="129" t="s">
        <v>22</v>
      </c>
      <c r="CM53" s="129" t="s">
        <v>82</v>
      </c>
    </row>
    <row r="54" spans="2:44" s="1" customFormat="1" ht="30" customHeight="1">
      <c r="B54" s="43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69"/>
    </row>
    <row r="55" spans="2:44" s="1" customFormat="1" ht="6.95" customHeight="1">
      <c r="B55" s="64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9"/>
    </row>
  </sheetData>
  <sheetProtection password="CC35" sheet="1" objects="1" scenarios="1" formatColumns="0" formatRows="0"/>
  <mergeCells count="45">
    <mergeCell ref="BG5:BG32"/>
    <mergeCell ref="W30:AE30"/>
    <mergeCell ref="X32:AB32"/>
    <mergeCell ref="AK32:AO32"/>
    <mergeCell ref="AR2:BG2"/>
    <mergeCell ref="K5:AO5"/>
    <mergeCell ref="W28:AE28"/>
    <mergeCell ref="AK28:AO28"/>
    <mergeCell ref="AS46:AT48"/>
    <mergeCell ref="AN53:AP53"/>
    <mergeCell ref="AN52:AP52"/>
    <mergeCell ref="AM46:AP46"/>
    <mergeCell ref="AN49:AP49"/>
    <mergeCell ref="AG52:AM52"/>
    <mergeCell ref="AG53:AM53"/>
    <mergeCell ref="AG51:AM51"/>
    <mergeCell ref="AN51:AP51"/>
    <mergeCell ref="L29:O29"/>
    <mergeCell ref="L28: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30:O30"/>
    <mergeCell ref="AK30:AO30"/>
    <mergeCell ref="K6:AO6"/>
    <mergeCell ref="J52:AF52"/>
    <mergeCell ref="W29:AE29"/>
    <mergeCell ref="AK29:AO29"/>
    <mergeCell ref="C49:G49"/>
    <mergeCell ref="L42:AO42"/>
    <mergeCell ref="AM44:AN44"/>
    <mergeCell ref="I49:AF49"/>
    <mergeCell ref="AG49:AM49"/>
    <mergeCell ref="D52:H52"/>
    <mergeCell ref="D53:H53"/>
    <mergeCell ref="J53:AF53"/>
  </mergeCells>
  <hyperlinks>
    <hyperlink ref="K1:S1" location="C2" display="1) Rekapitulace stavby"/>
    <hyperlink ref="W1:AI1" location="C51" display="2) Rekapitulace objektů stavby a soupisů prací"/>
    <hyperlink ref="A52" location="'18126-1 - Osvětlení ul. K...'!C2" display="/"/>
    <hyperlink ref="A53" location="'18126-2 - Osvětlení ul. K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5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10" width="23.5" style="134" customWidth="1"/>
    <col min="11" max="11" width="23.5" style="0" customWidth="1"/>
    <col min="12" max="12" width="15.5" style="0" customWidth="1"/>
    <col min="14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4" width="20" style="0" hidden="1" customWidth="1"/>
    <col min="25" max="25" width="12.33203125" style="0" hidden="1" customWidth="1"/>
    <col min="26" max="26" width="16.33203125" style="0" customWidth="1"/>
    <col min="27" max="27" width="12.33203125" style="0" customWidth="1"/>
    <col min="28" max="28" width="1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8"/>
      <c r="B1" s="135"/>
      <c r="C1" s="135"/>
      <c r="D1" s="136" t="s">
        <v>1</v>
      </c>
      <c r="E1" s="135"/>
      <c r="F1" s="137" t="s">
        <v>86</v>
      </c>
      <c r="G1" s="137" t="s">
        <v>87</v>
      </c>
      <c r="H1" s="137"/>
      <c r="I1" s="138"/>
      <c r="J1" s="139" t="s">
        <v>88</v>
      </c>
      <c r="K1" s="136" t="s">
        <v>89</v>
      </c>
      <c r="L1" s="137" t="s">
        <v>90</v>
      </c>
      <c r="M1" s="137"/>
      <c r="N1" s="137"/>
      <c r="O1" s="137"/>
      <c r="P1" s="137"/>
      <c r="Q1" s="137"/>
      <c r="R1" s="137"/>
      <c r="S1" s="137"/>
      <c r="T1" s="137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AT2" s="21" t="s">
        <v>81</v>
      </c>
    </row>
    <row r="3" spans="2:46" ht="6.95" customHeight="1">
      <c r="B3" s="22"/>
      <c r="C3" s="23"/>
      <c r="D3" s="23"/>
      <c r="E3" s="23"/>
      <c r="F3" s="23"/>
      <c r="G3" s="23"/>
      <c r="H3" s="23"/>
      <c r="I3" s="140"/>
      <c r="J3" s="140"/>
      <c r="K3" s="23"/>
      <c r="L3" s="24"/>
      <c r="AT3" s="21" t="s">
        <v>82</v>
      </c>
    </row>
    <row r="4" spans="2:46" ht="36.95" customHeight="1">
      <c r="B4" s="25"/>
      <c r="C4" s="26"/>
      <c r="D4" s="27" t="s">
        <v>91</v>
      </c>
      <c r="E4" s="26"/>
      <c r="F4" s="26"/>
      <c r="G4" s="26"/>
      <c r="H4" s="26"/>
      <c r="I4" s="141"/>
      <c r="J4" s="141"/>
      <c r="K4" s="26"/>
      <c r="L4" s="28"/>
      <c r="N4" s="29" t="s">
        <v>13</v>
      </c>
      <c r="AT4" s="21" t="s">
        <v>6</v>
      </c>
    </row>
    <row r="5" spans="2:12" ht="6.95" customHeight="1">
      <c r="B5" s="25"/>
      <c r="C5" s="26"/>
      <c r="D5" s="26"/>
      <c r="E5" s="26"/>
      <c r="F5" s="26"/>
      <c r="G5" s="26"/>
      <c r="H5" s="26"/>
      <c r="I5" s="141"/>
      <c r="J5" s="141"/>
      <c r="K5" s="26"/>
      <c r="L5" s="28"/>
    </row>
    <row r="6" spans="2:12" ht="13.5">
      <c r="B6" s="25"/>
      <c r="C6" s="26"/>
      <c r="D6" s="37" t="s">
        <v>19</v>
      </c>
      <c r="E6" s="26"/>
      <c r="F6" s="26"/>
      <c r="G6" s="26"/>
      <c r="H6" s="26"/>
      <c r="I6" s="141"/>
      <c r="J6" s="141"/>
      <c r="K6" s="26"/>
      <c r="L6" s="28"/>
    </row>
    <row r="7" spans="2:12" ht="16.5" customHeight="1">
      <c r="B7" s="25"/>
      <c r="C7" s="26"/>
      <c r="D7" s="26"/>
      <c r="E7" s="142" t="str">
        <f>'Rekapitulace stavby'!K6</f>
        <v>Rekonstrukce ul. Komenského</v>
      </c>
      <c r="F7" s="37"/>
      <c r="G7" s="37"/>
      <c r="H7" s="37"/>
      <c r="I7" s="141"/>
      <c r="J7" s="141"/>
      <c r="K7" s="26"/>
      <c r="L7" s="28"/>
    </row>
    <row r="8" spans="2:12" s="1" customFormat="1" ht="13.5">
      <c r="B8" s="43"/>
      <c r="C8" s="44"/>
      <c r="D8" s="37" t="s">
        <v>92</v>
      </c>
      <c r="E8" s="44"/>
      <c r="F8" s="44"/>
      <c r="G8" s="44"/>
      <c r="H8" s="44"/>
      <c r="I8" s="143"/>
      <c r="J8" s="143"/>
      <c r="K8" s="44"/>
      <c r="L8" s="48"/>
    </row>
    <row r="9" spans="2:12" s="1" customFormat="1" ht="36.95" customHeight="1">
      <c r="B9" s="43"/>
      <c r="C9" s="44"/>
      <c r="D9" s="44"/>
      <c r="E9" s="144" t="s">
        <v>93</v>
      </c>
      <c r="F9" s="44"/>
      <c r="G9" s="44"/>
      <c r="H9" s="44"/>
      <c r="I9" s="143"/>
      <c r="J9" s="143"/>
      <c r="K9" s="44"/>
      <c r="L9" s="48"/>
    </row>
    <row r="10" spans="2:12" s="1" customFormat="1" ht="13.5">
      <c r="B10" s="43"/>
      <c r="C10" s="44"/>
      <c r="D10" s="44"/>
      <c r="E10" s="44"/>
      <c r="F10" s="44"/>
      <c r="G10" s="44"/>
      <c r="H10" s="44"/>
      <c r="I10" s="143"/>
      <c r="J10" s="143"/>
      <c r="K10" s="44"/>
      <c r="L10" s="48"/>
    </row>
    <row r="11" spans="2:12" s="1" customFormat="1" ht="14.4" customHeight="1">
      <c r="B11" s="43"/>
      <c r="C11" s="44"/>
      <c r="D11" s="37" t="s">
        <v>21</v>
      </c>
      <c r="E11" s="44"/>
      <c r="F11" s="32" t="s">
        <v>22</v>
      </c>
      <c r="G11" s="44"/>
      <c r="H11" s="44"/>
      <c r="I11" s="145" t="s">
        <v>23</v>
      </c>
      <c r="J11" s="146" t="s">
        <v>22</v>
      </c>
      <c r="K11" s="44"/>
      <c r="L11" s="48"/>
    </row>
    <row r="12" spans="2:12" s="1" customFormat="1" ht="14.4" customHeight="1">
      <c r="B12" s="43"/>
      <c r="C12" s="44"/>
      <c r="D12" s="37" t="s">
        <v>24</v>
      </c>
      <c r="E12" s="44"/>
      <c r="F12" s="32" t="s">
        <v>25</v>
      </c>
      <c r="G12" s="44"/>
      <c r="H12" s="44"/>
      <c r="I12" s="145" t="s">
        <v>26</v>
      </c>
      <c r="J12" s="147" t="str">
        <f>'Rekapitulace stavby'!AN8</f>
        <v>20. 9. 2018</v>
      </c>
      <c r="K12" s="44"/>
      <c r="L12" s="48"/>
    </row>
    <row r="13" spans="2:12" s="1" customFormat="1" ht="10.8" customHeight="1">
      <c r="B13" s="43"/>
      <c r="C13" s="44"/>
      <c r="D13" s="44"/>
      <c r="E13" s="44"/>
      <c r="F13" s="44"/>
      <c r="G13" s="44"/>
      <c r="H13" s="44"/>
      <c r="I13" s="143"/>
      <c r="J13" s="143"/>
      <c r="K13" s="44"/>
      <c r="L13" s="48"/>
    </row>
    <row r="14" spans="2:12" s="1" customFormat="1" ht="14.4" customHeight="1">
      <c r="B14" s="43"/>
      <c r="C14" s="44"/>
      <c r="D14" s="37" t="s">
        <v>28</v>
      </c>
      <c r="E14" s="44"/>
      <c r="F14" s="44"/>
      <c r="G14" s="44"/>
      <c r="H14" s="44"/>
      <c r="I14" s="145" t="s">
        <v>29</v>
      </c>
      <c r="J14" s="146" t="str">
        <f>IF('Rekapitulace stavby'!AN10="","",'Rekapitulace stavby'!AN10)</f>
        <v/>
      </c>
      <c r="K14" s="44"/>
      <c r="L14" s="48"/>
    </row>
    <row r="15" spans="2:12" s="1" customFormat="1" ht="18" customHeight="1">
      <c r="B15" s="43"/>
      <c r="C15" s="44"/>
      <c r="D15" s="44"/>
      <c r="E15" s="32" t="str">
        <f>IF('Rekapitulace stavby'!E11="","",'Rekapitulace stavby'!E11)</f>
        <v xml:space="preserve"> </v>
      </c>
      <c r="F15" s="44"/>
      <c r="G15" s="44"/>
      <c r="H15" s="44"/>
      <c r="I15" s="145" t="s">
        <v>31</v>
      </c>
      <c r="J15" s="146" t="str">
        <f>IF('Rekapitulace stavby'!AN11="","",'Rekapitulace stavby'!AN11)</f>
        <v/>
      </c>
      <c r="K15" s="44"/>
      <c r="L15" s="48"/>
    </row>
    <row r="16" spans="2:12" s="1" customFormat="1" ht="6.95" customHeight="1">
      <c r="B16" s="43"/>
      <c r="C16" s="44"/>
      <c r="D16" s="44"/>
      <c r="E16" s="44"/>
      <c r="F16" s="44"/>
      <c r="G16" s="44"/>
      <c r="H16" s="44"/>
      <c r="I16" s="143"/>
      <c r="J16" s="143"/>
      <c r="K16" s="44"/>
      <c r="L16" s="48"/>
    </row>
    <row r="17" spans="2:12" s="1" customFormat="1" ht="14.4" customHeight="1">
      <c r="B17" s="43"/>
      <c r="C17" s="44"/>
      <c r="D17" s="37" t="s">
        <v>32</v>
      </c>
      <c r="E17" s="44"/>
      <c r="F17" s="44"/>
      <c r="G17" s="44"/>
      <c r="H17" s="44"/>
      <c r="I17" s="145" t="s">
        <v>29</v>
      </c>
      <c r="J17" s="146" t="str">
        <f>IF('Rekapitulace stavby'!AN13="Vyplň údaj","",IF('Rekapitulace stavby'!AN13="","",'Rekapitulace stavby'!AN13))</f>
        <v/>
      </c>
      <c r="K17" s="44"/>
      <c r="L17" s="48"/>
    </row>
    <row r="18" spans="2:12" s="1" customFormat="1" ht="18" customHeight="1">
      <c r="B18" s="43"/>
      <c r="C18" s="44"/>
      <c r="D18" s="44"/>
      <c r="E18" s="32" t="str">
        <f>IF('Rekapitulace stavby'!E14="Vyplň údaj","",IF('Rekapitulace stavby'!E14="","",'Rekapitulace stavby'!E14))</f>
        <v/>
      </c>
      <c r="F18" s="44"/>
      <c r="G18" s="44"/>
      <c r="H18" s="44"/>
      <c r="I18" s="145" t="s">
        <v>31</v>
      </c>
      <c r="J18" s="146" t="str">
        <f>IF('Rekapitulace stavby'!AN14="Vyplň údaj","",IF('Rekapitulace stavby'!AN14="","",'Rekapitulace stavby'!AN14))</f>
        <v/>
      </c>
      <c r="K18" s="44"/>
      <c r="L18" s="48"/>
    </row>
    <row r="19" spans="2:12" s="1" customFormat="1" ht="6.95" customHeight="1">
      <c r="B19" s="43"/>
      <c r="C19" s="44"/>
      <c r="D19" s="44"/>
      <c r="E19" s="44"/>
      <c r="F19" s="44"/>
      <c r="G19" s="44"/>
      <c r="H19" s="44"/>
      <c r="I19" s="143"/>
      <c r="J19" s="143"/>
      <c r="K19" s="44"/>
      <c r="L19" s="48"/>
    </row>
    <row r="20" spans="2:12" s="1" customFormat="1" ht="14.4" customHeight="1">
      <c r="B20" s="43"/>
      <c r="C20" s="44"/>
      <c r="D20" s="37" t="s">
        <v>34</v>
      </c>
      <c r="E20" s="44"/>
      <c r="F20" s="44"/>
      <c r="G20" s="44"/>
      <c r="H20" s="44"/>
      <c r="I20" s="145" t="s">
        <v>29</v>
      </c>
      <c r="J20" s="146" t="str">
        <f>IF('Rekapitulace stavby'!AN16="","",'Rekapitulace stavby'!AN16)</f>
        <v/>
      </c>
      <c r="K20" s="44"/>
      <c r="L20" s="48"/>
    </row>
    <row r="21" spans="2:12" s="1" customFormat="1" ht="18" customHeight="1">
      <c r="B21" s="43"/>
      <c r="C21" s="44"/>
      <c r="D21" s="44"/>
      <c r="E21" s="32" t="str">
        <f>IF('Rekapitulace stavby'!E17="","",'Rekapitulace stavby'!E17)</f>
        <v xml:space="preserve"> </v>
      </c>
      <c r="F21" s="44"/>
      <c r="G21" s="44"/>
      <c r="H21" s="44"/>
      <c r="I21" s="145" t="s">
        <v>31</v>
      </c>
      <c r="J21" s="146" t="str">
        <f>IF('Rekapitulace stavby'!AN17="","",'Rekapitulace stavby'!AN17)</f>
        <v/>
      </c>
      <c r="K21" s="44"/>
      <c r="L21" s="48"/>
    </row>
    <row r="22" spans="2:12" s="1" customFormat="1" ht="6.95" customHeight="1">
      <c r="B22" s="43"/>
      <c r="C22" s="44"/>
      <c r="D22" s="44"/>
      <c r="E22" s="44"/>
      <c r="F22" s="44"/>
      <c r="G22" s="44"/>
      <c r="H22" s="44"/>
      <c r="I22" s="143"/>
      <c r="J22" s="143"/>
      <c r="K22" s="44"/>
      <c r="L22" s="48"/>
    </row>
    <row r="23" spans="2:12" s="1" customFormat="1" ht="14.4" customHeight="1">
      <c r="B23" s="43"/>
      <c r="C23" s="44"/>
      <c r="D23" s="37" t="s">
        <v>35</v>
      </c>
      <c r="E23" s="44"/>
      <c r="F23" s="44"/>
      <c r="G23" s="44"/>
      <c r="H23" s="44"/>
      <c r="I23" s="143"/>
      <c r="J23" s="143"/>
      <c r="K23" s="44"/>
      <c r="L23" s="48"/>
    </row>
    <row r="24" spans="2:12" s="6" customFormat="1" ht="16.5" customHeight="1">
      <c r="B24" s="148"/>
      <c r="C24" s="149"/>
      <c r="D24" s="149"/>
      <c r="E24" s="41" t="s">
        <v>22</v>
      </c>
      <c r="F24" s="41"/>
      <c r="G24" s="41"/>
      <c r="H24" s="41"/>
      <c r="I24" s="150"/>
      <c r="J24" s="150"/>
      <c r="K24" s="149"/>
      <c r="L24" s="151"/>
    </row>
    <row r="25" spans="2:12" s="1" customFormat="1" ht="6.95" customHeight="1">
      <c r="B25" s="43"/>
      <c r="C25" s="44"/>
      <c r="D25" s="44"/>
      <c r="E25" s="44"/>
      <c r="F25" s="44"/>
      <c r="G25" s="44"/>
      <c r="H25" s="44"/>
      <c r="I25" s="143"/>
      <c r="J25" s="143"/>
      <c r="K25" s="44"/>
      <c r="L25" s="48"/>
    </row>
    <row r="26" spans="2:12" s="1" customFormat="1" ht="6.95" customHeight="1">
      <c r="B26" s="43"/>
      <c r="C26" s="44"/>
      <c r="D26" s="103"/>
      <c r="E26" s="103"/>
      <c r="F26" s="103"/>
      <c r="G26" s="103"/>
      <c r="H26" s="103"/>
      <c r="I26" s="152"/>
      <c r="J26" s="152"/>
      <c r="K26" s="103"/>
      <c r="L26" s="153"/>
    </row>
    <row r="27" spans="2:12" s="1" customFormat="1" ht="13.5">
      <c r="B27" s="43"/>
      <c r="C27" s="44"/>
      <c r="D27" s="44"/>
      <c r="E27" s="37" t="s">
        <v>94</v>
      </c>
      <c r="F27" s="44"/>
      <c r="G27" s="44"/>
      <c r="H27" s="44"/>
      <c r="I27" s="143"/>
      <c r="J27" s="143"/>
      <c r="K27" s="154">
        <f>I58</f>
        <v>0</v>
      </c>
      <c r="L27" s="48"/>
    </row>
    <row r="28" spans="2:12" s="1" customFormat="1" ht="13.5">
      <c r="B28" s="43"/>
      <c r="C28" s="44"/>
      <c r="D28" s="44"/>
      <c r="E28" s="37" t="s">
        <v>95</v>
      </c>
      <c r="F28" s="44"/>
      <c r="G28" s="44"/>
      <c r="H28" s="44"/>
      <c r="I28" s="143"/>
      <c r="J28" s="143"/>
      <c r="K28" s="154">
        <f>J58</f>
        <v>0</v>
      </c>
      <c r="L28" s="48"/>
    </row>
    <row r="29" spans="2:12" s="1" customFormat="1" ht="25.4" customHeight="1">
      <c r="B29" s="43"/>
      <c r="C29" s="44"/>
      <c r="D29" s="155" t="s">
        <v>36</v>
      </c>
      <c r="E29" s="44"/>
      <c r="F29" s="44"/>
      <c r="G29" s="44"/>
      <c r="H29" s="44"/>
      <c r="I29" s="143"/>
      <c r="J29" s="143"/>
      <c r="K29" s="156">
        <f>ROUND(K85,2)</f>
        <v>0</v>
      </c>
      <c r="L29" s="48"/>
    </row>
    <row r="30" spans="2:12" s="1" customFormat="1" ht="6.95" customHeight="1">
      <c r="B30" s="43"/>
      <c r="C30" s="44"/>
      <c r="D30" s="103"/>
      <c r="E30" s="103"/>
      <c r="F30" s="103"/>
      <c r="G30" s="103"/>
      <c r="H30" s="103"/>
      <c r="I30" s="152"/>
      <c r="J30" s="152"/>
      <c r="K30" s="103"/>
      <c r="L30" s="153"/>
    </row>
    <row r="31" spans="2:12" s="1" customFormat="1" ht="14.4" customHeight="1">
      <c r="B31" s="43"/>
      <c r="C31" s="44"/>
      <c r="D31" s="44"/>
      <c r="E31" s="44"/>
      <c r="F31" s="49" t="s">
        <v>38</v>
      </c>
      <c r="G31" s="44"/>
      <c r="H31" s="44"/>
      <c r="I31" s="157" t="s">
        <v>37</v>
      </c>
      <c r="J31" s="143"/>
      <c r="K31" s="49" t="s">
        <v>39</v>
      </c>
      <c r="L31" s="48"/>
    </row>
    <row r="32" spans="2:12" s="1" customFormat="1" ht="14.4" customHeight="1">
      <c r="B32" s="43"/>
      <c r="C32" s="44"/>
      <c r="D32" s="52" t="s">
        <v>40</v>
      </c>
      <c r="E32" s="52" t="s">
        <v>41</v>
      </c>
      <c r="F32" s="158">
        <f>ROUND(SUM(BE85:BE204),2)</f>
        <v>0</v>
      </c>
      <c r="G32" s="44"/>
      <c r="H32" s="44"/>
      <c r="I32" s="159">
        <v>0.21</v>
      </c>
      <c r="J32" s="143"/>
      <c r="K32" s="158">
        <f>ROUND(ROUND((SUM(BE85:BE204)),2)*I32,2)</f>
        <v>0</v>
      </c>
      <c r="L32" s="48"/>
    </row>
    <row r="33" spans="2:12" s="1" customFormat="1" ht="14.4" customHeight="1">
      <c r="B33" s="43"/>
      <c r="C33" s="44"/>
      <c r="D33" s="44"/>
      <c r="E33" s="52" t="s">
        <v>42</v>
      </c>
      <c r="F33" s="158">
        <f>ROUND(SUM(BF85:BF204),2)</f>
        <v>0</v>
      </c>
      <c r="G33" s="44"/>
      <c r="H33" s="44"/>
      <c r="I33" s="159">
        <v>0.15</v>
      </c>
      <c r="J33" s="143"/>
      <c r="K33" s="158">
        <f>ROUND(ROUND((SUM(BF85:BF204)),2)*I33,2)</f>
        <v>0</v>
      </c>
      <c r="L33" s="48"/>
    </row>
    <row r="34" spans="2:12" s="1" customFormat="1" ht="14.4" customHeight="1" hidden="1">
      <c r="B34" s="43"/>
      <c r="C34" s="44"/>
      <c r="D34" s="44"/>
      <c r="E34" s="52" t="s">
        <v>43</v>
      </c>
      <c r="F34" s="158">
        <f>ROUND(SUM(BG85:BG204),2)</f>
        <v>0</v>
      </c>
      <c r="G34" s="44"/>
      <c r="H34" s="44"/>
      <c r="I34" s="159">
        <v>0.21</v>
      </c>
      <c r="J34" s="143"/>
      <c r="K34" s="158">
        <v>0</v>
      </c>
      <c r="L34" s="48"/>
    </row>
    <row r="35" spans="2:12" s="1" customFormat="1" ht="14.4" customHeight="1" hidden="1">
      <c r="B35" s="43"/>
      <c r="C35" s="44"/>
      <c r="D35" s="44"/>
      <c r="E35" s="52" t="s">
        <v>44</v>
      </c>
      <c r="F35" s="158">
        <f>ROUND(SUM(BH85:BH204),2)</f>
        <v>0</v>
      </c>
      <c r="G35" s="44"/>
      <c r="H35" s="44"/>
      <c r="I35" s="159">
        <v>0.15</v>
      </c>
      <c r="J35" s="143"/>
      <c r="K35" s="158">
        <v>0</v>
      </c>
      <c r="L35" s="48"/>
    </row>
    <row r="36" spans="2:12" s="1" customFormat="1" ht="14.4" customHeight="1" hidden="1">
      <c r="B36" s="43"/>
      <c r="C36" s="44"/>
      <c r="D36" s="44"/>
      <c r="E36" s="52" t="s">
        <v>45</v>
      </c>
      <c r="F36" s="158">
        <f>ROUND(SUM(BI85:BI204),2)</f>
        <v>0</v>
      </c>
      <c r="G36" s="44"/>
      <c r="H36" s="44"/>
      <c r="I36" s="159">
        <v>0</v>
      </c>
      <c r="J36" s="143"/>
      <c r="K36" s="158">
        <v>0</v>
      </c>
      <c r="L36" s="48"/>
    </row>
    <row r="37" spans="2:12" s="1" customFormat="1" ht="6.95" customHeight="1">
      <c r="B37" s="43"/>
      <c r="C37" s="44"/>
      <c r="D37" s="44"/>
      <c r="E37" s="44"/>
      <c r="F37" s="44"/>
      <c r="G37" s="44"/>
      <c r="H37" s="44"/>
      <c r="I37" s="143"/>
      <c r="J37" s="143"/>
      <c r="K37" s="44"/>
      <c r="L37" s="48"/>
    </row>
    <row r="38" spans="2:12" s="1" customFormat="1" ht="25.4" customHeight="1">
      <c r="B38" s="43"/>
      <c r="C38" s="160"/>
      <c r="D38" s="161" t="s">
        <v>46</v>
      </c>
      <c r="E38" s="95"/>
      <c r="F38" s="95"/>
      <c r="G38" s="162" t="s">
        <v>47</v>
      </c>
      <c r="H38" s="163" t="s">
        <v>48</v>
      </c>
      <c r="I38" s="164"/>
      <c r="J38" s="164"/>
      <c r="K38" s="165">
        <f>SUM(K29:K36)</f>
        <v>0</v>
      </c>
      <c r="L38" s="166"/>
    </row>
    <row r="39" spans="2:12" s="1" customFormat="1" ht="14.4" customHeight="1">
      <c r="B39" s="64"/>
      <c r="C39" s="65"/>
      <c r="D39" s="65"/>
      <c r="E39" s="65"/>
      <c r="F39" s="65"/>
      <c r="G39" s="65"/>
      <c r="H39" s="65"/>
      <c r="I39" s="167"/>
      <c r="J39" s="167"/>
      <c r="K39" s="65"/>
      <c r="L39" s="66"/>
    </row>
    <row r="43" spans="2:12" s="1" customFormat="1" ht="6.95" customHeight="1">
      <c r="B43" s="168"/>
      <c r="C43" s="169"/>
      <c r="D43" s="169"/>
      <c r="E43" s="169"/>
      <c r="F43" s="169"/>
      <c r="G43" s="169"/>
      <c r="H43" s="169"/>
      <c r="I43" s="170"/>
      <c r="J43" s="170"/>
      <c r="K43" s="169"/>
      <c r="L43" s="171"/>
    </row>
    <row r="44" spans="2:12" s="1" customFormat="1" ht="36.95" customHeight="1">
      <c r="B44" s="43"/>
      <c r="C44" s="27" t="s">
        <v>96</v>
      </c>
      <c r="D44" s="44"/>
      <c r="E44" s="44"/>
      <c r="F44" s="44"/>
      <c r="G44" s="44"/>
      <c r="H44" s="44"/>
      <c r="I44" s="143"/>
      <c r="J44" s="143"/>
      <c r="K44" s="44"/>
      <c r="L44" s="48"/>
    </row>
    <row r="45" spans="2:12" s="1" customFormat="1" ht="6.95" customHeight="1">
      <c r="B45" s="43"/>
      <c r="C45" s="44"/>
      <c r="D45" s="44"/>
      <c r="E45" s="44"/>
      <c r="F45" s="44"/>
      <c r="G45" s="44"/>
      <c r="H45" s="44"/>
      <c r="I45" s="143"/>
      <c r="J45" s="143"/>
      <c r="K45" s="44"/>
      <c r="L45" s="48"/>
    </row>
    <row r="46" spans="2:12" s="1" customFormat="1" ht="14.4" customHeight="1">
      <c r="B46" s="43"/>
      <c r="C46" s="37" t="s">
        <v>19</v>
      </c>
      <c r="D46" s="44"/>
      <c r="E46" s="44"/>
      <c r="F46" s="44"/>
      <c r="G46" s="44"/>
      <c r="H46" s="44"/>
      <c r="I46" s="143"/>
      <c r="J46" s="143"/>
      <c r="K46" s="44"/>
      <c r="L46" s="48"/>
    </row>
    <row r="47" spans="2:12" s="1" customFormat="1" ht="16.5" customHeight="1">
      <c r="B47" s="43"/>
      <c r="C47" s="44"/>
      <c r="D47" s="44"/>
      <c r="E47" s="142" t="str">
        <f>E7</f>
        <v>Rekonstrukce ul. Komenského</v>
      </c>
      <c r="F47" s="37"/>
      <c r="G47" s="37"/>
      <c r="H47" s="37"/>
      <c r="I47" s="143"/>
      <c r="J47" s="143"/>
      <c r="K47" s="44"/>
      <c r="L47" s="48"/>
    </row>
    <row r="48" spans="2:12" s="1" customFormat="1" ht="14.4" customHeight="1">
      <c r="B48" s="43"/>
      <c r="C48" s="37" t="s">
        <v>92</v>
      </c>
      <c r="D48" s="44"/>
      <c r="E48" s="44"/>
      <c r="F48" s="44"/>
      <c r="G48" s="44"/>
      <c r="H48" s="44"/>
      <c r="I48" s="143"/>
      <c r="J48" s="143"/>
      <c r="K48" s="44"/>
      <c r="L48" s="48"/>
    </row>
    <row r="49" spans="2:12" s="1" customFormat="1" ht="17.25" customHeight="1">
      <c r="B49" s="43"/>
      <c r="C49" s="44"/>
      <c r="D49" s="44"/>
      <c r="E49" s="144" t="str">
        <f>E9</f>
        <v>18126-1 - Osvětlení ul. Komenského 1. etapa, v úseku Sokolská - Palachova</v>
      </c>
      <c r="F49" s="44"/>
      <c r="G49" s="44"/>
      <c r="H49" s="44"/>
      <c r="I49" s="143"/>
      <c r="J49" s="143"/>
      <c r="K49" s="44"/>
      <c r="L49" s="48"/>
    </row>
    <row r="50" spans="2:12" s="1" customFormat="1" ht="6.95" customHeight="1">
      <c r="B50" s="43"/>
      <c r="C50" s="44"/>
      <c r="D50" s="44"/>
      <c r="E50" s="44"/>
      <c r="F50" s="44"/>
      <c r="G50" s="44"/>
      <c r="H50" s="44"/>
      <c r="I50" s="143"/>
      <c r="J50" s="143"/>
      <c r="K50" s="44"/>
      <c r="L50" s="48"/>
    </row>
    <row r="51" spans="2:12" s="1" customFormat="1" ht="18" customHeight="1">
      <c r="B51" s="43"/>
      <c r="C51" s="37" t="s">
        <v>24</v>
      </c>
      <c r="D51" s="44"/>
      <c r="E51" s="44"/>
      <c r="F51" s="32" t="str">
        <f>F12</f>
        <v>Chomutov</v>
      </c>
      <c r="G51" s="44"/>
      <c r="H51" s="44"/>
      <c r="I51" s="145" t="s">
        <v>26</v>
      </c>
      <c r="J51" s="147" t="str">
        <f>IF(J12="","",J12)</f>
        <v>20. 9. 2018</v>
      </c>
      <c r="K51" s="44"/>
      <c r="L51" s="48"/>
    </row>
    <row r="52" spans="2:12" s="1" customFormat="1" ht="6.95" customHeight="1">
      <c r="B52" s="43"/>
      <c r="C52" s="44"/>
      <c r="D52" s="44"/>
      <c r="E52" s="44"/>
      <c r="F52" s="44"/>
      <c r="G52" s="44"/>
      <c r="H52" s="44"/>
      <c r="I52" s="143"/>
      <c r="J52" s="143"/>
      <c r="K52" s="44"/>
      <c r="L52" s="48"/>
    </row>
    <row r="53" spans="2:12" s="1" customFormat="1" ht="13.5">
      <c r="B53" s="43"/>
      <c r="C53" s="37" t="s">
        <v>28</v>
      </c>
      <c r="D53" s="44"/>
      <c r="E53" s="44"/>
      <c r="F53" s="32" t="str">
        <f>E15</f>
        <v xml:space="preserve"> </v>
      </c>
      <c r="G53" s="44"/>
      <c r="H53" s="44"/>
      <c r="I53" s="145" t="s">
        <v>34</v>
      </c>
      <c r="J53" s="172" t="str">
        <f>E21</f>
        <v xml:space="preserve"> </v>
      </c>
      <c r="K53" s="44"/>
      <c r="L53" s="48"/>
    </row>
    <row r="54" spans="2:12" s="1" customFormat="1" ht="14.4" customHeight="1">
      <c r="B54" s="43"/>
      <c r="C54" s="37" t="s">
        <v>32</v>
      </c>
      <c r="D54" s="44"/>
      <c r="E54" s="44"/>
      <c r="F54" s="32" t="str">
        <f>IF(E18="","",E18)</f>
        <v/>
      </c>
      <c r="G54" s="44"/>
      <c r="H54" s="44"/>
      <c r="I54" s="143"/>
      <c r="J54" s="173"/>
      <c r="K54" s="44"/>
      <c r="L54" s="48"/>
    </row>
    <row r="55" spans="2:12" s="1" customFormat="1" ht="10.3" customHeight="1">
      <c r="B55" s="43"/>
      <c r="C55" s="44"/>
      <c r="D55" s="44"/>
      <c r="E55" s="44"/>
      <c r="F55" s="44"/>
      <c r="G55" s="44"/>
      <c r="H55" s="44"/>
      <c r="I55" s="143"/>
      <c r="J55" s="143"/>
      <c r="K55" s="44"/>
      <c r="L55" s="48"/>
    </row>
    <row r="56" spans="2:12" s="1" customFormat="1" ht="29.25" customHeight="1">
      <c r="B56" s="43"/>
      <c r="C56" s="174" t="s">
        <v>97</v>
      </c>
      <c r="D56" s="160"/>
      <c r="E56" s="160"/>
      <c r="F56" s="160"/>
      <c r="G56" s="160"/>
      <c r="H56" s="160"/>
      <c r="I56" s="175" t="s">
        <v>98</v>
      </c>
      <c r="J56" s="175" t="s">
        <v>99</v>
      </c>
      <c r="K56" s="176" t="s">
        <v>100</v>
      </c>
      <c r="L56" s="177"/>
    </row>
    <row r="57" spans="2:12" s="1" customFormat="1" ht="10.3" customHeight="1">
      <c r="B57" s="43"/>
      <c r="C57" s="44"/>
      <c r="D57" s="44"/>
      <c r="E57" s="44"/>
      <c r="F57" s="44"/>
      <c r="G57" s="44"/>
      <c r="H57" s="44"/>
      <c r="I57" s="143"/>
      <c r="J57" s="143"/>
      <c r="K57" s="44"/>
      <c r="L57" s="48"/>
    </row>
    <row r="58" spans="2:47" s="1" customFormat="1" ht="29.25" customHeight="1">
      <c r="B58" s="43"/>
      <c r="C58" s="178" t="s">
        <v>101</v>
      </c>
      <c r="D58" s="44"/>
      <c r="E58" s="44"/>
      <c r="F58" s="44"/>
      <c r="G58" s="44"/>
      <c r="H58" s="44"/>
      <c r="I58" s="179">
        <f>Q85</f>
        <v>0</v>
      </c>
      <c r="J58" s="179">
        <f>R85</f>
        <v>0</v>
      </c>
      <c r="K58" s="156">
        <f>K85</f>
        <v>0</v>
      </c>
      <c r="L58" s="48"/>
      <c r="AU58" s="21" t="s">
        <v>102</v>
      </c>
    </row>
    <row r="59" spans="2:12" s="7" customFormat="1" ht="24.95" customHeight="1">
      <c r="B59" s="180"/>
      <c r="C59" s="181"/>
      <c r="D59" s="182" t="s">
        <v>103</v>
      </c>
      <c r="E59" s="183"/>
      <c r="F59" s="183"/>
      <c r="G59" s="183"/>
      <c r="H59" s="183"/>
      <c r="I59" s="184">
        <f>Q86</f>
        <v>0</v>
      </c>
      <c r="J59" s="184">
        <f>R86</f>
        <v>0</v>
      </c>
      <c r="K59" s="185">
        <f>K86</f>
        <v>0</v>
      </c>
      <c r="L59" s="186"/>
    </row>
    <row r="60" spans="2:12" s="8" customFormat="1" ht="19.9" customHeight="1">
      <c r="B60" s="187"/>
      <c r="C60" s="188"/>
      <c r="D60" s="189" t="s">
        <v>104</v>
      </c>
      <c r="E60" s="190"/>
      <c r="F60" s="190"/>
      <c r="G60" s="190"/>
      <c r="H60" s="190"/>
      <c r="I60" s="191">
        <f>Q87</f>
        <v>0</v>
      </c>
      <c r="J60" s="191">
        <f>R87</f>
        <v>0</v>
      </c>
      <c r="K60" s="192">
        <f>K87</f>
        <v>0</v>
      </c>
      <c r="L60" s="193"/>
    </row>
    <row r="61" spans="2:12" s="7" customFormat="1" ht="24.95" customHeight="1">
      <c r="B61" s="180"/>
      <c r="C61" s="181"/>
      <c r="D61" s="182" t="s">
        <v>105</v>
      </c>
      <c r="E61" s="183"/>
      <c r="F61" s="183"/>
      <c r="G61" s="183"/>
      <c r="H61" s="183"/>
      <c r="I61" s="184">
        <f>Q118</f>
        <v>0</v>
      </c>
      <c r="J61" s="184">
        <f>R118</f>
        <v>0</v>
      </c>
      <c r="K61" s="185">
        <f>K118</f>
        <v>0</v>
      </c>
      <c r="L61" s="186"/>
    </row>
    <row r="62" spans="2:12" s="8" customFormat="1" ht="19.9" customHeight="1">
      <c r="B62" s="187"/>
      <c r="C62" s="188"/>
      <c r="D62" s="189" t="s">
        <v>106</v>
      </c>
      <c r="E62" s="190"/>
      <c r="F62" s="190"/>
      <c r="G62" s="190"/>
      <c r="H62" s="190"/>
      <c r="I62" s="191">
        <f>Q119</f>
        <v>0</v>
      </c>
      <c r="J62" s="191">
        <f>R119</f>
        <v>0</v>
      </c>
      <c r="K62" s="192">
        <f>K119</f>
        <v>0</v>
      </c>
      <c r="L62" s="193"/>
    </row>
    <row r="63" spans="2:12" s="8" customFormat="1" ht="19.9" customHeight="1">
      <c r="B63" s="187"/>
      <c r="C63" s="188"/>
      <c r="D63" s="189" t="s">
        <v>107</v>
      </c>
      <c r="E63" s="190"/>
      <c r="F63" s="190"/>
      <c r="G63" s="190"/>
      <c r="H63" s="190"/>
      <c r="I63" s="191">
        <f>Q150</f>
        <v>0</v>
      </c>
      <c r="J63" s="191">
        <f>R150</f>
        <v>0</v>
      </c>
      <c r="K63" s="192">
        <f>K150</f>
        <v>0</v>
      </c>
      <c r="L63" s="193"/>
    </row>
    <row r="64" spans="2:12" s="7" customFormat="1" ht="24.95" customHeight="1">
      <c r="B64" s="180"/>
      <c r="C64" s="181"/>
      <c r="D64" s="182" t="s">
        <v>108</v>
      </c>
      <c r="E64" s="183"/>
      <c r="F64" s="183"/>
      <c r="G64" s="183"/>
      <c r="H64" s="183"/>
      <c r="I64" s="184">
        <f>Q201</f>
        <v>0</v>
      </c>
      <c r="J64" s="184">
        <f>R201</f>
        <v>0</v>
      </c>
      <c r="K64" s="185">
        <f>K201</f>
        <v>0</v>
      </c>
      <c r="L64" s="186"/>
    </row>
    <row r="65" spans="2:12" s="8" customFormat="1" ht="19.9" customHeight="1">
      <c r="B65" s="187"/>
      <c r="C65" s="188"/>
      <c r="D65" s="189" t="s">
        <v>109</v>
      </c>
      <c r="E65" s="190"/>
      <c r="F65" s="190"/>
      <c r="G65" s="190"/>
      <c r="H65" s="190"/>
      <c r="I65" s="191">
        <f>Q202</f>
        <v>0</v>
      </c>
      <c r="J65" s="191">
        <f>R202</f>
        <v>0</v>
      </c>
      <c r="K65" s="192">
        <f>K202</f>
        <v>0</v>
      </c>
      <c r="L65" s="193"/>
    </row>
    <row r="66" spans="2:12" s="1" customFormat="1" ht="21.8" customHeight="1">
      <c r="B66" s="43"/>
      <c r="C66" s="44"/>
      <c r="D66" s="44"/>
      <c r="E66" s="44"/>
      <c r="F66" s="44"/>
      <c r="G66" s="44"/>
      <c r="H66" s="44"/>
      <c r="I66" s="143"/>
      <c r="J66" s="143"/>
      <c r="K66" s="44"/>
      <c r="L66" s="48"/>
    </row>
    <row r="67" spans="2:12" s="1" customFormat="1" ht="6.95" customHeight="1">
      <c r="B67" s="64"/>
      <c r="C67" s="65"/>
      <c r="D67" s="65"/>
      <c r="E67" s="65"/>
      <c r="F67" s="65"/>
      <c r="G67" s="65"/>
      <c r="H67" s="65"/>
      <c r="I67" s="167"/>
      <c r="J67" s="167"/>
      <c r="K67" s="65"/>
      <c r="L67" s="66"/>
    </row>
    <row r="71" spans="2:13" s="1" customFormat="1" ht="6.95" customHeight="1">
      <c r="B71" s="67"/>
      <c r="C71" s="68"/>
      <c r="D71" s="68"/>
      <c r="E71" s="68"/>
      <c r="F71" s="68"/>
      <c r="G71" s="68"/>
      <c r="H71" s="68"/>
      <c r="I71" s="170"/>
      <c r="J71" s="170"/>
      <c r="K71" s="68"/>
      <c r="L71" s="68"/>
      <c r="M71" s="69"/>
    </row>
    <row r="72" spans="2:13" s="1" customFormat="1" ht="36.95" customHeight="1">
      <c r="B72" s="43"/>
      <c r="C72" s="70" t="s">
        <v>110</v>
      </c>
      <c r="D72" s="71"/>
      <c r="E72" s="71"/>
      <c r="F72" s="71"/>
      <c r="G72" s="71"/>
      <c r="H72" s="71"/>
      <c r="I72" s="194"/>
      <c r="J72" s="194"/>
      <c r="K72" s="71"/>
      <c r="L72" s="71"/>
      <c r="M72" s="69"/>
    </row>
    <row r="73" spans="2:13" s="1" customFormat="1" ht="6.95" customHeight="1">
      <c r="B73" s="43"/>
      <c r="C73" s="71"/>
      <c r="D73" s="71"/>
      <c r="E73" s="71"/>
      <c r="F73" s="71"/>
      <c r="G73" s="71"/>
      <c r="H73" s="71"/>
      <c r="I73" s="194"/>
      <c r="J73" s="194"/>
      <c r="K73" s="71"/>
      <c r="L73" s="71"/>
      <c r="M73" s="69"/>
    </row>
    <row r="74" spans="2:13" s="1" customFormat="1" ht="14.4" customHeight="1">
      <c r="B74" s="43"/>
      <c r="C74" s="73" t="s">
        <v>19</v>
      </c>
      <c r="D74" s="71"/>
      <c r="E74" s="71"/>
      <c r="F74" s="71"/>
      <c r="G74" s="71"/>
      <c r="H74" s="71"/>
      <c r="I74" s="194"/>
      <c r="J74" s="194"/>
      <c r="K74" s="71"/>
      <c r="L74" s="71"/>
      <c r="M74" s="69"/>
    </row>
    <row r="75" spans="2:13" s="1" customFormat="1" ht="16.5" customHeight="1">
      <c r="B75" s="43"/>
      <c r="C75" s="71"/>
      <c r="D75" s="71"/>
      <c r="E75" s="195" t="str">
        <f>E7</f>
        <v>Rekonstrukce ul. Komenského</v>
      </c>
      <c r="F75" s="73"/>
      <c r="G75" s="73"/>
      <c r="H75" s="73"/>
      <c r="I75" s="194"/>
      <c r="J75" s="194"/>
      <c r="K75" s="71"/>
      <c r="L75" s="71"/>
      <c r="M75" s="69"/>
    </row>
    <row r="76" spans="2:13" s="1" customFormat="1" ht="14.4" customHeight="1">
      <c r="B76" s="43"/>
      <c r="C76" s="73" t="s">
        <v>92</v>
      </c>
      <c r="D76" s="71"/>
      <c r="E76" s="71"/>
      <c r="F76" s="71"/>
      <c r="G76" s="71"/>
      <c r="H76" s="71"/>
      <c r="I76" s="194"/>
      <c r="J76" s="194"/>
      <c r="K76" s="71"/>
      <c r="L76" s="71"/>
      <c r="M76" s="69"/>
    </row>
    <row r="77" spans="2:13" s="1" customFormat="1" ht="17.25" customHeight="1">
      <c r="B77" s="43"/>
      <c r="C77" s="71"/>
      <c r="D77" s="71"/>
      <c r="E77" s="79" t="str">
        <f>E9</f>
        <v>18126-1 - Osvětlení ul. Komenského 1. etapa, v úseku Sokolská - Palachova</v>
      </c>
      <c r="F77" s="71"/>
      <c r="G77" s="71"/>
      <c r="H77" s="71"/>
      <c r="I77" s="194"/>
      <c r="J77" s="194"/>
      <c r="K77" s="71"/>
      <c r="L77" s="71"/>
      <c r="M77" s="69"/>
    </row>
    <row r="78" spans="2:13" s="1" customFormat="1" ht="6.95" customHeight="1">
      <c r="B78" s="43"/>
      <c r="C78" s="71"/>
      <c r="D78" s="71"/>
      <c r="E78" s="71"/>
      <c r="F78" s="71"/>
      <c r="G78" s="71"/>
      <c r="H78" s="71"/>
      <c r="I78" s="194"/>
      <c r="J78" s="194"/>
      <c r="K78" s="71"/>
      <c r="L78" s="71"/>
      <c r="M78" s="69"/>
    </row>
    <row r="79" spans="2:13" s="1" customFormat="1" ht="18" customHeight="1">
      <c r="B79" s="43"/>
      <c r="C79" s="73" t="s">
        <v>24</v>
      </c>
      <c r="D79" s="71"/>
      <c r="E79" s="71"/>
      <c r="F79" s="196" t="str">
        <f>F12</f>
        <v>Chomutov</v>
      </c>
      <c r="G79" s="71"/>
      <c r="H79" s="71"/>
      <c r="I79" s="197" t="s">
        <v>26</v>
      </c>
      <c r="J79" s="198" t="str">
        <f>IF(J12="","",J12)</f>
        <v>20. 9. 2018</v>
      </c>
      <c r="K79" s="71"/>
      <c r="L79" s="71"/>
      <c r="M79" s="69"/>
    </row>
    <row r="80" spans="2:13" s="1" customFormat="1" ht="6.95" customHeight="1">
      <c r="B80" s="43"/>
      <c r="C80" s="71"/>
      <c r="D80" s="71"/>
      <c r="E80" s="71"/>
      <c r="F80" s="71"/>
      <c r="G80" s="71"/>
      <c r="H80" s="71"/>
      <c r="I80" s="194"/>
      <c r="J80" s="194"/>
      <c r="K80" s="71"/>
      <c r="L80" s="71"/>
      <c r="M80" s="69"/>
    </row>
    <row r="81" spans="2:13" s="1" customFormat="1" ht="13.5">
      <c r="B81" s="43"/>
      <c r="C81" s="73" t="s">
        <v>28</v>
      </c>
      <c r="D81" s="71"/>
      <c r="E81" s="71"/>
      <c r="F81" s="196" t="str">
        <f>E15</f>
        <v xml:space="preserve"> </v>
      </c>
      <c r="G81" s="71"/>
      <c r="H81" s="71"/>
      <c r="I81" s="197" t="s">
        <v>34</v>
      </c>
      <c r="J81" s="199" t="str">
        <f>E21</f>
        <v xml:space="preserve"> </v>
      </c>
      <c r="K81" s="71"/>
      <c r="L81" s="71"/>
      <c r="M81" s="69"/>
    </row>
    <row r="82" spans="2:13" s="1" customFormat="1" ht="14.4" customHeight="1">
      <c r="B82" s="43"/>
      <c r="C82" s="73" t="s">
        <v>32</v>
      </c>
      <c r="D82" s="71"/>
      <c r="E82" s="71"/>
      <c r="F82" s="196" t="str">
        <f>IF(E18="","",E18)</f>
        <v/>
      </c>
      <c r="G82" s="71"/>
      <c r="H82" s="71"/>
      <c r="I82" s="194"/>
      <c r="J82" s="194"/>
      <c r="K82" s="71"/>
      <c r="L82" s="71"/>
      <c r="M82" s="69"/>
    </row>
    <row r="83" spans="2:13" s="1" customFormat="1" ht="10.3" customHeight="1">
      <c r="B83" s="43"/>
      <c r="C83" s="71"/>
      <c r="D83" s="71"/>
      <c r="E83" s="71"/>
      <c r="F83" s="71"/>
      <c r="G83" s="71"/>
      <c r="H83" s="71"/>
      <c r="I83" s="194"/>
      <c r="J83" s="194"/>
      <c r="K83" s="71"/>
      <c r="L83" s="71"/>
      <c r="M83" s="69"/>
    </row>
    <row r="84" spans="2:24" s="9" customFormat="1" ht="29.25" customHeight="1">
      <c r="B84" s="200"/>
      <c r="C84" s="201" t="s">
        <v>111</v>
      </c>
      <c r="D84" s="202" t="s">
        <v>55</v>
      </c>
      <c r="E84" s="202" t="s">
        <v>51</v>
      </c>
      <c r="F84" s="202" t="s">
        <v>112</v>
      </c>
      <c r="G84" s="202" t="s">
        <v>113</v>
      </c>
      <c r="H84" s="202" t="s">
        <v>114</v>
      </c>
      <c r="I84" s="203" t="s">
        <v>115</v>
      </c>
      <c r="J84" s="203" t="s">
        <v>116</v>
      </c>
      <c r="K84" s="202" t="s">
        <v>100</v>
      </c>
      <c r="L84" s="204" t="s">
        <v>117</v>
      </c>
      <c r="M84" s="205"/>
      <c r="N84" s="99" t="s">
        <v>118</v>
      </c>
      <c r="O84" s="100" t="s">
        <v>40</v>
      </c>
      <c r="P84" s="100" t="s">
        <v>119</v>
      </c>
      <c r="Q84" s="100" t="s">
        <v>120</v>
      </c>
      <c r="R84" s="100" t="s">
        <v>121</v>
      </c>
      <c r="S84" s="100" t="s">
        <v>122</v>
      </c>
      <c r="T84" s="100" t="s">
        <v>123</v>
      </c>
      <c r="U84" s="100" t="s">
        <v>124</v>
      </c>
      <c r="V84" s="100" t="s">
        <v>125</v>
      </c>
      <c r="W84" s="100" t="s">
        <v>126</v>
      </c>
      <c r="X84" s="101" t="s">
        <v>127</v>
      </c>
    </row>
    <row r="85" spans="2:63" s="1" customFormat="1" ht="29.25" customHeight="1">
      <c r="B85" s="43"/>
      <c r="C85" s="105" t="s">
        <v>101</v>
      </c>
      <c r="D85" s="71"/>
      <c r="E85" s="71"/>
      <c r="F85" s="71"/>
      <c r="G85" s="71"/>
      <c r="H85" s="71"/>
      <c r="I85" s="194"/>
      <c r="J85" s="194"/>
      <c r="K85" s="206">
        <f>BK85</f>
        <v>0</v>
      </c>
      <c r="L85" s="71"/>
      <c r="M85" s="69"/>
      <c r="N85" s="102"/>
      <c r="O85" s="103"/>
      <c r="P85" s="103"/>
      <c r="Q85" s="207">
        <f>Q86+Q118+Q201</f>
        <v>0</v>
      </c>
      <c r="R85" s="207">
        <f>R86+R118+R201</f>
        <v>0</v>
      </c>
      <c r="S85" s="103"/>
      <c r="T85" s="208">
        <f>T86+T118+T201</f>
        <v>0</v>
      </c>
      <c r="U85" s="103"/>
      <c r="V85" s="208">
        <f>V86+V118+V201</f>
        <v>21.8640377</v>
      </c>
      <c r="W85" s="103"/>
      <c r="X85" s="209">
        <f>X86+X118+X201</f>
        <v>0</v>
      </c>
      <c r="AT85" s="21" t="s">
        <v>71</v>
      </c>
      <c r="AU85" s="21" t="s">
        <v>102</v>
      </c>
      <c r="BK85" s="210">
        <f>BK86+BK118+BK201</f>
        <v>0</v>
      </c>
    </row>
    <row r="86" spans="2:63" s="10" customFormat="1" ht="37.4" customHeight="1">
      <c r="B86" s="211"/>
      <c r="C86" s="212"/>
      <c r="D86" s="213" t="s">
        <v>71</v>
      </c>
      <c r="E86" s="214" t="s">
        <v>128</v>
      </c>
      <c r="F86" s="214" t="s">
        <v>129</v>
      </c>
      <c r="G86" s="212"/>
      <c r="H86" s="212"/>
      <c r="I86" s="215"/>
      <c r="J86" s="215"/>
      <c r="K86" s="216">
        <f>BK86</f>
        <v>0</v>
      </c>
      <c r="L86" s="212"/>
      <c r="M86" s="217"/>
      <c r="N86" s="218"/>
      <c r="O86" s="219"/>
      <c r="P86" s="219"/>
      <c r="Q86" s="220">
        <f>Q87</f>
        <v>0</v>
      </c>
      <c r="R86" s="220">
        <f>R87</f>
        <v>0</v>
      </c>
      <c r="S86" s="219"/>
      <c r="T86" s="221">
        <f>T87</f>
        <v>0</v>
      </c>
      <c r="U86" s="219"/>
      <c r="V86" s="221">
        <f>V87</f>
        <v>0.7609779999999998</v>
      </c>
      <c r="W86" s="219"/>
      <c r="X86" s="222">
        <f>X87</f>
        <v>0</v>
      </c>
      <c r="AR86" s="223" t="s">
        <v>82</v>
      </c>
      <c r="AT86" s="224" t="s">
        <v>71</v>
      </c>
      <c r="AU86" s="224" t="s">
        <v>72</v>
      </c>
      <c r="AY86" s="223" t="s">
        <v>130</v>
      </c>
      <c r="BK86" s="225">
        <f>BK87</f>
        <v>0</v>
      </c>
    </row>
    <row r="87" spans="2:63" s="10" customFormat="1" ht="19.9" customHeight="1">
      <c r="B87" s="211"/>
      <c r="C87" s="212"/>
      <c r="D87" s="213" t="s">
        <v>71</v>
      </c>
      <c r="E87" s="226" t="s">
        <v>131</v>
      </c>
      <c r="F87" s="226" t="s">
        <v>132</v>
      </c>
      <c r="G87" s="212"/>
      <c r="H87" s="212"/>
      <c r="I87" s="215"/>
      <c r="J87" s="215"/>
      <c r="K87" s="227">
        <f>BK87</f>
        <v>0</v>
      </c>
      <c r="L87" s="212"/>
      <c r="M87" s="217"/>
      <c r="N87" s="218"/>
      <c r="O87" s="219"/>
      <c r="P87" s="219"/>
      <c r="Q87" s="220">
        <f>SUM(Q88:Q117)</f>
        <v>0</v>
      </c>
      <c r="R87" s="220">
        <f>SUM(R88:R117)</f>
        <v>0</v>
      </c>
      <c r="S87" s="219"/>
      <c r="T87" s="221">
        <f>SUM(T88:T117)</f>
        <v>0</v>
      </c>
      <c r="U87" s="219"/>
      <c r="V87" s="221">
        <f>SUM(V88:V117)</f>
        <v>0.7609779999999998</v>
      </c>
      <c r="W87" s="219"/>
      <c r="X87" s="222">
        <f>SUM(X88:X117)</f>
        <v>0</v>
      </c>
      <c r="AR87" s="223" t="s">
        <v>82</v>
      </c>
      <c r="AT87" s="224" t="s">
        <v>71</v>
      </c>
      <c r="AU87" s="224" t="s">
        <v>80</v>
      </c>
      <c r="AY87" s="223" t="s">
        <v>130</v>
      </c>
      <c r="BK87" s="225">
        <f>SUM(BK88:BK117)</f>
        <v>0</v>
      </c>
    </row>
    <row r="88" spans="2:65" s="1" customFormat="1" ht="25.5" customHeight="1">
      <c r="B88" s="43"/>
      <c r="C88" s="228" t="s">
        <v>80</v>
      </c>
      <c r="D88" s="228" t="s">
        <v>133</v>
      </c>
      <c r="E88" s="229" t="s">
        <v>134</v>
      </c>
      <c r="F88" s="230" t="s">
        <v>135</v>
      </c>
      <c r="G88" s="231" t="s">
        <v>136</v>
      </c>
      <c r="H88" s="232">
        <v>72.5</v>
      </c>
      <c r="I88" s="233"/>
      <c r="J88" s="233"/>
      <c r="K88" s="234">
        <f>ROUND(P88*H88,2)</f>
        <v>0</v>
      </c>
      <c r="L88" s="230" t="s">
        <v>137</v>
      </c>
      <c r="M88" s="69"/>
      <c r="N88" s="235" t="s">
        <v>22</v>
      </c>
      <c r="O88" s="236" t="s">
        <v>41</v>
      </c>
      <c r="P88" s="158">
        <f>I88+J88</f>
        <v>0</v>
      </c>
      <c r="Q88" s="158">
        <f>ROUND(I88*H88,2)</f>
        <v>0</v>
      </c>
      <c r="R88" s="158">
        <f>ROUND(J88*H88,2)</f>
        <v>0</v>
      </c>
      <c r="S88" s="44"/>
      <c r="T88" s="237">
        <f>S88*H88</f>
        <v>0</v>
      </c>
      <c r="U88" s="237">
        <v>0</v>
      </c>
      <c r="V88" s="237">
        <f>U88*H88</f>
        <v>0</v>
      </c>
      <c r="W88" s="237">
        <v>0</v>
      </c>
      <c r="X88" s="238">
        <f>W88*H88</f>
        <v>0</v>
      </c>
      <c r="AR88" s="21" t="s">
        <v>138</v>
      </c>
      <c r="AT88" s="21" t="s">
        <v>133</v>
      </c>
      <c r="AU88" s="21" t="s">
        <v>82</v>
      </c>
      <c r="AY88" s="21" t="s">
        <v>130</v>
      </c>
      <c r="BE88" s="239">
        <f>IF(O88="základní",K88,0)</f>
        <v>0</v>
      </c>
      <c r="BF88" s="239">
        <f>IF(O88="snížená",K88,0)</f>
        <v>0</v>
      </c>
      <c r="BG88" s="239">
        <f>IF(O88="zákl. přenesená",K88,0)</f>
        <v>0</v>
      </c>
      <c r="BH88" s="239">
        <f>IF(O88="sníž. přenesená",K88,0)</f>
        <v>0</v>
      </c>
      <c r="BI88" s="239">
        <f>IF(O88="nulová",K88,0)</f>
        <v>0</v>
      </c>
      <c r="BJ88" s="21" t="s">
        <v>80</v>
      </c>
      <c r="BK88" s="239">
        <f>ROUND(P88*H88,2)</f>
        <v>0</v>
      </c>
      <c r="BL88" s="21" t="s">
        <v>138</v>
      </c>
      <c r="BM88" s="21" t="s">
        <v>139</v>
      </c>
    </row>
    <row r="89" spans="2:47" s="1" customFormat="1" ht="13.5">
      <c r="B89" s="43"/>
      <c r="C89" s="71"/>
      <c r="D89" s="240" t="s">
        <v>140</v>
      </c>
      <c r="E89" s="71"/>
      <c r="F89" s="241" t="s">
        <v>141</v>
      </c>
      <c r="G89" s="71"/>
      <c r="H89" s="71"/>
      <c r="I89" s="194"/>
      <c r="J89" s="194"/>
      <c r="K89" s="71"/>
      <c r="L89" s="71"/>
      <c r="M89" s="69"/>
      <c r="N89" s="242"/>
      <c r="O89" s="44"/>
      <c r="P89" s="44"/>
      <c r="Q89" s="44"/>
      <c r="R89" s="44"/>
      <c r="S89" s="44"/>
      <c r="T89" s="44"/>
      <c r="U89" s="44"/>
      <c r="V89" s="44"/>
      <c r="W89" s="44"/>
      <c r="X89" s="92"/>
      <c r="AT89" s="21" t="s">
        <v>140</v>
      </c>
      <c r="AU89" s="21" t="s">
        <v>82</v>
      </c>
    </row>
    <row r="90" spans="2:65" s="1" customFormat="1" ht="16.5" customHeight="1">
      <c r="B90" s="43"/>
      <c r="C90" s="243" t="s">
        <v>82</v>
      </c>
      <c r="D90" s="243" t="s">
        <v>142</v>
      </c>
      <c r="E90" s="244" t="s">
        <v>143</v>
      </c>
      <c r="F90" s="245" t="s">
        <v>144</v>
      </c>
      <c r="G90" s="246" t="s">
        <v>136</v>
      </c>
      <c r="H90" s="247">
        <v>72.5</v>
      </c>
      <c r="I90" s="248"/>
      <c r="J90" s="249"/>
      <c r="K90" s="250">
        <f>ROUND(P90*H90,2)</f>
        <v>0</v>
      </c>
      <c r="L90" s="245" t="s">
        <v>137</v>
      </c>
      <c r="M90" s="251"/>
      <c r="N90" s="252" t="s">
        <v>22</v>
      </c>
      <c r="O90" s="236" t="s">
        <v>41</v>
      </c>
      <c r="P90" s="158">
        <f>I90+J90</f>
        <v>0</v>
      </c>
      <c r="Q90" s="158">
        <f>ROUND(I90*H90,2)</f>
        <v>0</v>
      </c>
      <c r="R90" s="158">
        <f>ROUND(J90*H90,2)</f>
        <v>0</v>
      </c>
      <c r="S90" s="44"/>
      <c r="T90" s="237">
        <f>S90*H90</f>
        <v>0</v>
      </c>
      <c r="U90" s="237">
        <v>0.00012</v>
      </c>
      <c r="V90" s="237">
        <f>U90*H90</f>
        <v>0.0087</v>
      </c>
      <c r="W90" s="237">
        <v>0</v>
      </c>
      <c r="X90" s="238">
        <f>W90*H90</f>
        <v>0</v>
      </c>
      <c r="AR90" s="21" t="s">
        <v>145</v>
      </c>
      <c r="AT90" s="21" t="s">
        <v>142</v>
      </c>
      <c r="AU90" s="21" t="s">
        <v>82</v>
      </c>
      <c r="AY90" s="21" t="s">
        <v>130</v>
      </c>
      <c r="BE90" s="239">
        <f>IF(O90="základní",K90,0)</f>
        <v>0</v>
      </c>
      <c r="BF90" s="239">
        <f>IF(O90="snížená",K90,0)</f>
        <v>0</v>
      </c>
      <c r="BG90" s="239">
        <f>IF(O90="zákl. přenesená",K90,0)</f>
        <v>0</v>
      </c>
      <c r="BH90" s="239">
        <f>IF(O90="sníž. přenesená",K90,0)</f>
        <v>0</v>
      </c>
      <c r="BI90" s="239">
        <f>IF(O90="nulová",K90,0)</f>
        <v>0</v>
      </c>
      <c r="BJ90" s="21" t="s">
        <v>80</v>
      </c>
      <c r="BK90" s="239">
        <f>ROUND(P90*H90,2)</f>
        <v>0</v>
      </c>
      <c r="BL90" s="21" t="s">
        <v>145</v>
      </c>
      <c r="BM90" s="21" t="s">
        <v>146</v>
      </c>
    </row>
    <row r="91" spans="2:47" s="1" customFormat="1" ht="13.5">
      <c r="B91" s="43"/>
      <c r="C91" s="71"/>
      <c r="D91" s="240" t="s">
        <v>140</v>
      </c>
      <c r="E91" s="71"/>
      <c r="F91" s="241" t="s">
        <v>144</v>
      </c>
      <c r="G91" s="71"/>
      <c r="H91" s="71"/>
      <c r="I91" s="194"/>
      <c r="J91" s="194"/>
      <c r="K91" s="71"/>
      <c r="L91" s="71"/>
      <c r="M91" s="69"/>
      <c r="N91" s="242"/>
      <c r="O91" s="44"/>
      <c r="P91" s="44"/>
      <c r="Q91" s="44"/>
      <c r="R91" s="44"/>
      <c r="S91" s="44"/>
      <c r="T91" s="44"/>
      <c r="U91" s="44"/>
      <c r="V91" s="44"/>
      <c r="W91" s="44"/>
      <c r="X91" s="92"/>
      <c r="AT91" s="21" t="s">
        <v>140</v>
      </c>
      <c r="AU91" s="21" t="s">
        <v>82</v>
      </c>
    </row>
    <row r="92" spans="2:47" s="1" customFormat="1" ht="13.5">
      <c r="B92" s="43"/>
      <c r="C92" s="71"/>
      <c r="D92" s="240" t="s">
        <v>147</v>
      </c>
      <c r="E92" s="71"/>
      <c r="F92" s="253" t="s">
        <v>148</v>
      </c>
      <c r="G92" s="71"/>
      <c r="H92" s="71"/>
      <c r="I92" s="194"/>
      <c r="J92" s="194"/>
      <c r="K92" s="71"/>
      <c r="L92" s="71"/>
      <c r="M92" s="69"/>
      <c r="N92" s="242"/>
      <c r="O92" s="44"/>
      <c r="P92" s="44"/>
      <c r="Q92" s="44"/>
      <c r="R92" s="44"/>
      <c r="S92" s="44"/>
      <c r="T92" s="44"/>
      <c r="U92" s="44"/>
      <c r="V92" s="44"/>
      <c r="W92" s="44"/>
      <c r="X92" s="92"/>
      <c r="AT92" s="21" t="s">
        <v>147</v>
      </c>
      <c r="AU92" s="21" t="s">
        <v>82</v>
      </c>
    </row>
    <row r="93" spans="2:51" s="11" customFormat="1" ht="13.5">
      <c r="B93" s="254"/>
      <c r="C93" s="255"/>
      <c r="D93" s="240" t="s">
        <v>149</v>
      </c>
      <c r="E93" s="256" t="s">
        <v>22</v>
      </c>
      <c r="F93" s="257" t="s">
        <v>150</v>
      </c>
      <c r="G93" s="255"/>
      <c r="H93" s="258">
        <v>72.5</v>
      </c>
      <c r="I93" s="259"/>
      <c r="J93" s="259"/>
      <c r="K93" s="255"/>
      <c r="L93" s="255"/>
      <c r="M93" s="260"/>
      <c r="N93" s="261"/>
      <c r="O93" s="262"/>
      <c r="P93" s="262"/>
      <c r="Q93" s="262"/>
      <c r="R93" s="262"/>
      <c r="S93" s="262"/>
      <c r="T93" s="262"/>
      <c r="U93" s="262"/>
      <c r="V93" s="262"/>
      <c r="W93" s="262"/>
      <c r="X93" s="263"/>
      <c r="AT93" s="264" t="s">
        <v>149</v>
      </c>
      <c r="AU93" s="264" t="s">
        <v>82</v>
      </c>
      <c r="AV93" s="11" t="s">
        <v>82</v>
      </c>
      <c r="AW93" s="11" t="s">
        <v>7</v>
      </c>
      <c r="AX93" s="11" t="s">
        <v>80</v>
      </c>
      <c r="AY93" s="264" t="s">
        <v>130</v>
      </c>
    </row>
    <row r="94" spans="2:65" s="1" customFormat="1" ht="25.5" customHeight="1">
      <c r="B94" s="43"/>
      <c r="C94" s="228" t="s">
        <v>151</v>
      </c>
      <c r="D94" s="228" t="s">
        <v>133</v>
      </c>
      <c r="E94" s="229" t="s">
        <v>152</v>
      </c>
      <c r="F94" s="230" t="s">
        <v>153</v>
      </c>
      <c r="G94" s="231" t="s">
        <v>136</v>
      </c>
      <c r="H94" s="232">
        <v>320</v>
      </c>
      <c r="I94" s="233"/>
      <c r="J94" s="233"/>
      <c r="K94" s="234">
        <f>ROUND(P94*H94,2)</f>
        <v>0</v>
      </c>
      <c r="L94" s="230" t="s">
        <v>137</v>
      </c>
      <c r="M94" s="69"/>
      <c r="N94" s="235" t="s">
        <v>22</v>
      </c>
      <c r="O94" s="236" t="s">
        <v>41</v>
      </c>
      <c r="P94" s="158">
        <f>I94+J94</f>
        <v>0</v>
      </c>
      <c r="Q94" s="158">
        <f>ROUND(I94*H94,2)</f>
        <v>0</v>
      </c>
      <c r="R94" s="158">
        <f>ROUND(J94*H94,2)</f>
        <v>0</v>
      </c>
      <c r="S94" s="44"/>
      <c r="T94" s="237">
        <f>S94*H94</f>
        <v>0</v>
      </c>
      <c r="U94" s="237">
        <v>0</v>
      </c>
      <c r="V94" s="237">
        <f>U94*H94</f>
        <v>0</v>
      </c>
      <c r="W94" s="237">
        <v>0</v>
      </c>
      <c r="X94" s="238">
        <f>W94*H94</f>
        <v>0</v>
      </c>
      <c r="AR94" s="21" t="s">
        <v>138</v>
      </c>
      <c r="AT94" s="21" t="s">
        <v>133</v>
      </c>
      <c r="AU94" s="21" t="s">
        <v>82</v>
      </c>
      <c r="AY94" s="21" t="s">
        <v>130</v>
      </c>
      <c r="BE94" s="239">
        <f>IF(O94="základní",K94,0)</f>
        <v>0</v>
      </c>
      <c r="BF94" s="239">
        <f>IF(O94="snížená",K94,0)</f>
        <v>0</v>
      </c>
      <c r="BG94" s="239">
        <f>IF(O94="zákl. přenesená",K94,0)</f>
        <v>0</v>
      </c>
      <c r="BH94" s="239">
        <f>IF(O94="sníž. přenesená",K94,0)</f>
        <v>0</v>
      </c>
      <c r="BI94" s="239">
        <f>IF(O94="nulová",K94,0)</f>
        <v>0</v>
      </c>
      <c r="BJ94" s="21" t="s">
        <v>80</v>
      </c>
      <c r="BK94" s="239">
        <f>ROUND(P94*H94,2)</f>
        <v>0</v>
      </c>
      <c r="BL94" s="21" t="s">
        <v>138</v>
      </c>
      <c r="BM94" s="21" t="s">
        <v>154</v>
      </c>
    </row>
    <row r="95" spans="2:47" s="1" customFormat="1" ht="13.5">
      <c r="B95" s="43"/>
      <c r="C95" s="71"/>
      <c r="D95" s="240" t="s">
        <v>140</v>
      </c>
      <c r="E95" s="71"/>
      <c r="F95" s="241" t="s">
        <v>155</v>
      </c>
      <c r="G95" s="71"/>
      <c r="H95" s="71"/>
      <c r="I95" s="194"/>
      <c r="J95" s="194"/>
      <c r="K95" s="71"/>
      <c r="L95" s="71"/>
      <c r="M95" s="69"/>
      <c r="N95" s="242"/>
      <c r="O95" s="44"/>
      <c r="P95" s="44"/>
      <c r="Q95" s="44"/>
      <c r="R95" s="44"/>
      <c r="S95" s="44"/>
      <c r="T95" s="44"/>
      <c r="U95" s="44"/>
      <c r="V95" s="44"/>
      <c r="W95" s="44"/>
      <c r="X95" s="92"/>
      <c r="AT95" s="21" t="s">
        <v>140</v>
      </c>
      <c r="AU95" s="21" t="s">
        <v>82</v>
      </c>
    </row>
    <row r="96" spans="2:65" s="1" customFormat="1" ht="16.5" customHeight="1">
      <c r="B96" s="43"/>
      <c r="C96" s="243" t="s">
        <v>156</v>
      </c>
      <c r="D96" s="243" t="s">
        <v>142</v>
      </c>
      <c r="E96" s="244" t="s">
        <v>157</v>
      </c>
      <c r="F96" s="245" t="s">
        <v>158</v>
      </c>
      <c r="G96" s="246" t="s">
        <v>136</v>
      </c>
      <c r="H96" s="247">
        <v>320</v>
      </c>
      <c r="I96" s="248"/>
      <c r="J96" s="249"/>
      <c r="K96" s="250">
        <f>ROUND(P96*H96,2)</f>
        <v>0</v>
      </c>
      <c r="L96" s="245" t="s">
        <v>137</v>
      </c>
      <c r="M96" s="251"/>
      <c r="N96" s="252" t="s">
        <v>22</v>
      </c>
      <c r="O96" s="236" t="s">
        <v>41</v>
      </c>
      <c r="P96" s="158">
        <f>I96+J96</f>
        <v>0</v>
      </c>
      <c r="Q96" s="158">
        <f>ROUND(I96*H96,2)</f>
        <v>0</v>
      </c>
      <c r="R96" s="158">
        <f>ROUND(J96*H96,2)</f>
        <v>0</v>
      </c>
      <c r="S96" s="44"/>
      <c r="T96" s="237">
        <f>S96*H96</f>
        <v>0</v>
      </c>
      <c r="U96" s="237">
        <v>0.0009</v>
      </c>
      <c r="V96" s="237">
        <f>U96*H96</f>
        <v>0.288</v>
      </c>
      <c r="W96" s="237">
        <v>0</v>
      </c>
      <c r="X96" s="238">
        <f>W96*H96</f>
        <v>0</v>
      </c>
      <c r="AR96" s="21" t="s">
        <v>159</v>
      </c>
      <c r="AT96" s="21" t="s">
        <v>142</v>
      </c>
      <c r="AU96" s="21" t="s">
        <v>82</v>
      </c>
      <c r="AY96" s="21" t="s">
        <v>130</v>
      </c>
      <c r="BE96" s="239">
        <f>IF(O96="základní",K96,0)</f>
        <v>0</v>
      </c>
      <c r="BF96" s="239">
        <f>IF(O96="snížená",K96,0)</f>
        <v>0</v>
      </c>
      <c r="BG96" s="239">
        <f>IF(O96="zákl. přenesená",K96,0)</f>
        <v>0</v>
      </c>
      <c r="BH96" s="239">
        <f>IF(O96="sníž. přenesená",K96,0)</f>
        <v>0</v>
      </c>
      <c r="BI96" s="239">
        <f>IF(O96="nulová",K96,0)</f>
        <v>0</v>
      </c>
      <c r="BJ96" s="21" t="s">
        <v>80</v>
      </c>
      <c r="BK96" s="239">
        <f>ROUND(P96*H96,2)</f>
        <v>0</v>
      </c>
      <c r="BL96" s="21" t="s">
        <v>138</v>
      </c>
      <c r="BM96" s="21" t="s">
        <v>160</v>
      </c>
    </row>
    <row r="97" spans="2:47" s="1" customFormat="1" ht="13.5">
      <c r="B97" s="43"/>
      <c r="C97" s="71"/>
      <c r="D97" s="240" t="s">
        <v>140</v>
      </c>
      <c r="E97" s="71"/>
      <c r="F97" s="241" t="s">
        <v>158</v>
      </c>
      <c r="G97" s="71"/>
      <c r="H97" s="71"/>
      <c r="I97" s="194"/>
      <c r="J97" s="194"/>
      <c r="K97" s="71"/>
      <c r="L97" s="71"/>
      <c r="M97" s="69"/>
      <c r="N97" s="242"/>
      <c r="O97" s="44"/>
      <c r="P97" s="44"/>
      <c r="Q97" s="44"/>
      <c r="R97" s="44"/>
      <c r="S97" s="44"/>
      <c r="T97" s="44"/>
      <c r="U97" s="44"/>
      <c r="V97" s="44"/>
      <c r="W97" s="44"/>
      <c r="X97" s="92"/>
      <c r="AT97" s="21" t="s">
        <v>140</v>
      </c>
      <c r="AU97" s="21" t="s">
        <v>82</v>
      </c>
    </row>
    <row r="98" spans="2:65" s="1" customFormat="1" ht="16.5" customHeight="1">
      <c r="B98" s="43"/>
      <c r="C98" s="228" t="s">
        <v>161</v>
      </c>
      <c r="D98" s="228" t="s">
        <v>133</v>
      </c>
      <c r="E98" s="229" t="s">
        <v>162</v>
      </c>
      <c r="F98" s="230" t="s">
        <v>163</v>
      </c>
      <c r="G98" s="231" t="s">
        <v>164</v>
      </c>
      <c r="H98" s="232">
        <v>20</v>
      </c>
      <c r="I98" s="233"/>
      <c r="J98" s="233"/>
      <c r="K98" s="234">
        <f>ROUND(P98*H98,2)</f>
        <v>0</v>
      </c>
      <c r="L98" s="230" t="s">
        <v>137</v>
      </c>
      <c r="M98" s="69"/>
      <c r="N98" s="235" t="s">
        <v>22</v>
      </c>
      <c r="O98" s="236" t="s">
        <v>41</v>
      </c>
      <c r="P98" s="158">
        <f>I98+J98</f>
        <v>0</v>
      </c>
      <c r="Q98" s="158">
        <f>ROUND(I98*H98,2)</f>
        <v>0</v>
      </c>
      <c r="R98" s="158">
        <f>ROUND(J98*H98,2)</f>
        <v>0</v>
      </c>
      <c r="S98" s="44"/>
      <c r="T98" s="237">
        <f>S98*H98</f>
        <v>0</v>
      </c>
      <c r="U98" s="237">
        <v>0</v>
      </c>
      <c r="V98" s="237">
        <f>U98*H98</f>
        <v>0</v>
      </c>
      <c r="W98" s="237">
        <v>0</v>
      </c>
      <c r="X98" s="238">
        <f>W98*H98</f>
        <v>0</v>
      </c>
      <c r="AR98" s="21" t="s">
        <v>138</v>
      </c>
      <c r="AT98" s="21" t="s">
        <v>133</v>
      </c>
      <c r="AU98" s="21" t="s">
        <v>82</v>
      </c>
      <c r="AY98" s="21" t="s">
        <v>130</v>
      </c>
      <c r="BE98" s="239">
        <f>IF(O98="základní",K98,0)</f>
        <v>0</v>
      </c>
      <c r="BF98" s="239">
        <f>IF(O98="snížená",K98,0)</f>
        <v>0</v>
      </c>
      <c r="BG98" s="239">
        <f>IF(O98="zákl. přenesená",K98,0)</f>
        <v>0</v>
      </c>
      <c r="BH98" s="239">
        <f>IF(O98="sníž. přenesená",K98,0)</f>
        <v>0</v>
      </c>
      <c r="BI98" s="239">
        <f>IF(O98="nulová",K98,0)</f>
        <v>0</v>
      </c>
      <c r="BJ98" s="21" t="s">
        <v>80</v>
      </c>
      <c r="BK98" s="239">
        <f>ROUND(P98*H98,2)</f>
        <v>0</v>
      </c>
      <c r="BL98" s="21" t="s">
        <v>138</v>
      </c>
      <c r="BM98" s="21" t="s">
        <v>165</v>
      </c>
    </row>
    <row r="99" spans="2:47" s="1" customFormat="1" ht="13.5">
      <c r="B99" s="43"/>
      <c r="C99" s="71"/>
      <c r="D99" s="240" t="s">
        <v>140</v>
      </c>
      <c r="E99" s="71"/>
      <c r="F99" s="241" t="s">
        <v>166</v>
      </c>
      <c r="G99" s="71"/>
      <c r="H99" s="71"/>
      <c r="I99" s="194"/>
      <c r="J99" s="194"/>
      <c r="K99" s="71"/>
      <c r="L99" s="71"/>
      <c r="M99" s="69"/>
      <c r="N99" s="242"/>
      <c r="O99" s="44"/>
      <c r="P99" s="44"/>
      <c r="Q99" s="44"/>
      <c r="R99" s="44"/>
      <c r="S99" s="44"/>
      <c r="T99" s="44"/>
      <c r="U99" s="44"/>
      <c r="V99" s="44"/>
      <c r="W99" s="44"/>
      <c r="X99" s="92"/>
      <c r="AT99" s="21" t="s">
        <v>140</v>
      </c>
      <c r="AU99" s="21" t="s">
        <v>82</v>
      </c>
    </row>
    <row r="100" spans="2:65" s="1" customFormat="1" ht="16.5" customHeight="1">
      <c r="B100" s="43"/>
      <c r="C100" s="243" t="s">
        <v>167</v>
      </c>
      <c r="D100" s="243" t="s">
        <v>142</v>
      </c>
      <c r="E100" s="244" t="s">
        <v>168</v>
      </c>
      <c r="F100" s="245" t="s">
        <v>169</v>
      </c>
      <c r="G100" s="246" t="s">
        <v>170</v>
      </c>
      <c r="H100" s="247">
        <v>20</v>
      </c>
      <c r="I100" s="248"/>
      <c r="J100" s="249"/>
      <c r="K100" s="250">
        <f>ROUND(P100*H100,2)</f>
        <v>0</v>
      </c>
      <c r="L100" s="245" t="s">
        <v>171</v>
      </c>
      <c r="M100" s="251"/>
      <c r="N100" s="252" t="s">
        <v>22</v>
      </c>
      <c r="O100" s="236" t="s">
        <v>41</v>
      </c>
      <c r="P100" s="158">
        <f>I100+J100</f>
        <v>0</v>
      </c>
      <c r="Q100" s="158">
        <f>ROUND(I100*H100,2)</f>
        <v>0</v>
      </c>
      <c r="R100" s="158">
        <f>ROUND(J100*H100,2)</f>
        <v>0</v>
      </c>
      <c r="S100" s="44"/>
      <c r="T100" s="237">
        <f>S100*H100</f>
        <v>0</v>
      </c>
      <c r="U100" s="237">
        <v>0</v>
      </c>
      <c r="V100" s="237">
        <f>U100*H100</f>
        <v>0</v>
      </c>
      <c r="W100" s="237">
        <v>0</v>
      </c>
      <c r="X100" s="238">
        <f>W100*H100</f>
        <v>0</v>
      </c>
      <c r="AR100" s="21" t="s">
        <v>159</v>
      </c>
      <c r="AT100" s="21" t="s">
        <v>142</v>
      </c>
      <c r="AU100" s="21" t="s">
        <v>82</v>
      </c>
      <c r="AY100" s="21" t="s">
        <v>130</v>
      </c>
      <c r="BE100" s="239">
        <f>IF(O100="základní",K100,0)</f>
        <v>0</v>
      </c>
      <c r="BF100" s="239">
        <f>IF(O100="snížená",K100,0)</f>
        <v>0</v>
      </c>
      <c r="BG100" s="239">
        <f>IF(O100="zákl. přenesená",K100,0)</f>
        <v>0</v>
      </c>
      <c r="BH100" s="239">
        <f>IF(O100="sníž. přenesená",K100,0)</f>
        <v>0</v>
      </c>
      <c r="BI100" s="239">
        <f>IF(O100="nulová",K100,0)</f>
        <v>0</v>
      </c>
      <c r="BJ100" s="21" t="s">
        <v>80</v>
      </c>
      <c r="BK100" s="239">
        <f>ROUND(P100*H100,2)</f>
        <v>0</v>
      </c>
      <c r="BL100" s="21" t="s">
        <v>138</v>
      </c>
      <c r="BM100" s="21" t="s">
        <v>172</v>
      </c>
    </row>
    <row r="101" spans="2:47" s="1" customFormat="1" ht="13.5">
      <c r="B101" s="43"/>
      <c r="C101" s="71"/>
      <c r="D101" s="240" t="s">
        <v>140</v>
      </c>
      <c r="E101" s="71"/>
      <c r="F101" s="241" t="s">
        <v>173</v>
      </c>
      <c r="G101" s="71"/>
      <c r="H101" s="71"/>
      <c r="I101" s="194"/>
      <c r="J101" s="194"/>
      <c r="K101" s="71"/>
      <c r="L101" s="71"/>
      <c r="M101" s="69"/>
      <c r="N101" s="242"/>
      <c r="O101" s="44"/>
      <c r="P101" s="44"/>
      <c r="Q101" s="44"/>
      <c r="R101" s="44"/>
      <c r="S101" s="44"/>
      <c r="T101" s="44"/>
      <c r="U101" s="44"/>
      <c r="V101" s="44"/>
      <c r="W101" s="44"/>
      <c r="X101" s="92"/>
      <c r="AT101" s="21" t="s">
        <v>140</v>
      </c>
      <c r="AU101" s="21" t="s">
        <v>82</v>
      </c>
    </row>
    <row r="102" spans="2:65" s="1" customFormat="1" ht="16.5" customHeight="1">
      <c r="B102" s="43"/>
      <c r="C102" s="228" t="s">
        <v>174</v>
      </c>
      <c r="D102" s="228" t="s">
        <v>133</v>
      </c>
      <c r="E102" s="229" t="s">
        <v>175</v>
      </c>
      <c r="F102" s="230" t="s">
        <v>176</v>
      </c>
      <c r="G102" s="231" t="s">
        <v>164</v>
      </c>
      <c r="H102" s="232">
        <v>11</v>
      </c>
      <c r="I102" s="233"/>
      <c r="J102" s="233"/>
      <c r="K102" s="234">
        <f>ROUND(P102*H102,2)</f>
        <v>0</v>
      </c>
      <c r="L102" s="230" t="s">
        <v>137</v>
      </c>
      <c r="M102" s="69"/>
      <c r="N102" s="235" t="s">
        <v>22</v>
      </c>
      <c r="O102" s="236" t="s">
        <v>41</v>
      </c>
      <c r="P102" s="158">
        <f>I102+J102</f>
        <v>0</v>
      </c>
      <c r="Q102" s="158">
        <f>ROUND(I102*H102,2)</f>
        <v>0</v>
      </c>
      <c r="R102" s="158">
        <f>ROUND(J102*H102,2)</f>
        <v>0</v>
      </c>
      <c r="S102" s="44"/>
      <c r="T102" s="237">
        <f>S102*H102</f>
        <v>0</v>
      </c>
      <c r="U102" s="237">
        <v>0</v>
      </c>
      <c r="V102" s="237">
        <f>U102*H102</f>
        <v>0</v>
      </c>
      <c r="W102" s="237">
        <v>0</v>
      </c>
      <c r="X102" s="238">
        <f>W102*H102</f>
        <v>0</v>
      </c>
      <c r="AR102" s="21" t="s">
        <v>138</v>
      </c>
      <c r="AT102" s="21" t="s">
        <v>133</v>
      </c>
      <c r="AU102" s="21" t="s">
        <v>82</v>
      </c>
      <c r="AY102" s="21" t="s">
        <v>130</v>
      </c>
      <c r="BE102" s="239">
        <f>IF(O102="základní",K102,0)</f>
        <v>0</v>
      </c>
      <c r="BF102" s="239">
        <f>IF(O102="snížená",K102,0)</f>
        <v>0</v>
      </c>
      <c r="BG102" s="239">
        <f>IF(O102="zákl. přenesená",K102,0)</f>
        <v>0</v>
      </c>
      <c r="BH102" s="239">
        <f>IF(O102="sníž. přenesená",K102,0)</f>
        <v>0</v>
      </c>
      <c r="BI102" s="239">
        <f>IF(O102="nulová",K102,0)</f>
        <v>0</v>
      </c>
      <c r="BJ102" s="21" t="s">
        <v>80</v>
      </c>
      <c r="BK102" s="239">
        <f>ROUND(P102*H102,2)</f>
        <v>0</v>
      </c>
      <c r="BL102" s="21" t="s">
        <v>138</v>
      </c>
      <c r="BM102" s="21" t="s">
        <v>177</v>
      </c>
    </row>
    <row r="103" spans="2:47" s="1" customFormat="1" ht="13.5">
      <c r="B103" s="43"/>
      <c r="C103" s="71"/>
      <c r="D103" s="240" t="s">
        <v>140</v>
      </c>
      <c r="E103" s="71"/>
      <c r="F103" s="241" t="s">
        <v>178</v>
      </c>
      <c r="G103" s="71"/>
      <c r="H103" s="71"/>
      <c r="I103" s="194"/>
      <c r="J103" s="194"/>
      <c r="K103" s="71"/>
      <c r="L103" s="71"/>
      <c r="M103" s="69"/>
      <c r="N103" s="242"/>
      <c r="O103" s="44"/>
      <c r="P103" s="44"/>
      <c r="Q103" s="44"/>
      <c r="R103" s="44"/>
      <c r="S103" s="44"/>
      <c r="T103" s="44"/>
      <c r="U103" s="44"/>
      <c r="V103" s="44"/>
      <c r="W103" s="44"/>
      <c r="X103" s="92"/>
      <c r="AT103" s="21" t="s">
        <v>140</v>
      </c>
      <c r="AU103" s="21" t="s">
        <v>82</v>
      </c>
    </row>
    <row r="104" spans="2:65" s="1" customFormat="1" ht="25.5" customHeight="1">
      <c r="B104" s="43"/>
      <c r="C104" s="243" t="s">
        <v>179</v>
      </c>
      <c r="D104" s="243" t="s">
        <v>142</v>
      </c>
      <c r="E104" s="244" t="s">
        <v>180</v>
      </c>
      <c r="F104" s="245" t="s">
        <v>181</v>
      </c>
      <c r="G104" s="246" t="s">
        <v>164</v>
      </c>
      <c r="H104" s="247">
        <v>11</v>
      </c>
      <c r="I104" s="248"/>
      <c r="J104" s="249"/>
      <c r="K104" s="250">
        <f>ROUND(P104*H104,2)</f>
        <v>0</v>
      </c>
      <c r="L104" s="245" t="s">
        <v>22</v>
      </c>
      <c r="M104" s="251"/>
      <c r="N104" s="252" t="s">
        <v>22</v>
      </c>
      <c r="O104" s="236" t="s">
        <v>41</v>
      </c>
      <c r="P104" s="158">
        <f>I104+J104</f>
        <v>0</v>
      </c>
      <c r="Q104" s="158">
        <f>ROUND(I104*H104,2)</f>
        <v>0</v>
      </c>
      <c r="R104" s="158">
        <f>ROUND(J104*H104,2)</f>
        <v>0</v>
      </c>
      <c r="S104" s="44"/>
      <c r="T104" s="237">
        <f>S104*H104</f>
        <v>0</v>
      </c>
      <c r="U104" s="237">
        <v>0.015</v>
      </c>
      <c r="V104" s="237">
        <f>U104*H104</f>
        <v>0.16499999999999998</v>
      </c>
      <c r="W104" s="237">
        <v>0</v>
      </c>
      <c r="X104" s="238">
        <f>W104*H104</f>
        <v>0</v>
      </c>
      <c r="AR104" s="21" t="s">
        <v>159</v>
      </c>
      <c r="AT104" s="21" t="s">
        <v>142</v>
      </c>
      <c r="AU104" s="21" t="s">
        <v>82</v>
      </c>
      <c r="AY104" s="21" t="s">
        <v>130</v>
      </c>
      <c r="BE104" s="239">
        <f>IF(O104="základní",K104,0)</f>
        <v>0</v>
      </c>
      <c r="BF104" s="239">
        <f>IF(O104="snížená",K104,0)</f>
        <v>0</v>
      </c>
      <c r="BG104" s="239">
        <f>IF(O104="zákl. přenesená",K104,0)</f>
        <v>0</v>
      </c>
      <c r="BH104" s="239">
        <f>IF(O104="sníž. přenesená",K104,0)</f>
        <v>0</v>
      </c>
      <c r="BI104" s="239">
        <f>IF(O104="nulová",K104,0)</f>
        <v>0</v>
      </c>
      <c r="BJ104" s="21" t="s">
        <v>80</v>
      </c>
      <c r="BK104" s="239">
        <f>ROUND(P104*H104,2)</f>
        <v>0</v>
      </c>
      <c r="BL104" s="21" t="s">
        <v>138</v>
      </c>
      <c r="BM104" s="21" t="s">
        <v>182</v>
      </c>
    </row>
    <row r="105" spans="2:47" s="1" customFormat="1" ht="13.5">
      <c r="B105" s="43"/>
      <c r="C105" s="71"/>
      <c r="D105" s="240" t="s">
        <v>140</v>
      </c>
      <c r="E105" s="71"/>
      <c r="F105" s="241" t="s">
        <v>181</v>
      </c>
      <c r="G105" s="71"/>
      <c r="H105" s="71"/>
      <c r="I105" s="194"/>
      <c r="J105" s="194"/>
      <c r="K105" s="71"/>
      <c r="L105" s="71"/>
      <c r="M105" s="69"/>
      <c r="N105" s="242"/>
      <c r="O105" s="44"/>
      <c r="P105" s="44"/>
      <c r="Q105" s="44"/>
      <c r="R105" s="44"/>
      <c r="S105" s="44"/>
      <c r="T105" s="44"/>
      <c r="U105" s="44"/>
      <c r="V105" s="44"/>
      <c r="W105" s="44"/>
      <c r="X105" s="92"/>
      <c r="AT105" s="21" t="s">
        <v>140</v>
      </c>
      <c r="AU105" s="21" t="s">
        <v>82</v>
      </c>
    </row>
    <row r="106" spans="2:65" s="1" customFormat="1" ht="25.5" customHeight="1">
      <c r="B106" s="43"/>
      <c r="C106" s="228" t="s">
        <v>183</v>
      </c>
      <c r="D106" s="228" t="s">
        <v>133</v>
      </c>
      <c r="E106" s="229" t="s">
        <v>184</v>
      </c>
      <c r="F106" s="230" t="s">
        <v>185</v>
      </c>
      <c r="G106" s="231" t="s">
        <v>136</v>
      </c>
      <c r="H106" s="232">
        <v>310</v>
      </c>
      <c r="I106" s="233"/>
      <c r="J106" s="233"/>
      <c r="K106" s="234">
        <f>ROUND(P106*H106,2)</f>
        <v>0</v>
      </c>
      <c r="L106" s="230" t="s">
        <v>137</v>
      </c>
      <c r="M106" s="69"/>
      <c r="N106" s="235" t="s">
        <v>22</v>
      </c>
      <c r="O106" s="236" t="s">
        <v>41</v>
      </c>
      <c r="P106" s="158">
        <f>I106+J106</f>
        <v>0</v>
      </c>
      <c r="Q106" s="158">
        <f>ROUND(I106*H106,2)</f>
        <v>0</v>
      </c>
      <c r="R106" s="158">
        <f>ROUND(J106*H106,2)</f>
        <v>0</v>
      </c>
      <c r="S106" s="44"/>
      <c r="T106" s="237">
        <f>S106*H106</f>
        <v>0</v>
      </c>
      <c r="U106" s="237">
        <v>0</v>
      </c>
      <c r="V106" s="237">
        <f>U106*H106</f>
        <v>0</v>
      </c>
      <c r="W106" s="237">
        <v>0</v>
      </c>
      <c r="X106" s="238">
        <f>W106*H106</f>
        <v>0</v>
      </c>
      <c r="AR106" s="21" t="s">
        <v>138</v>
      </c>
      <c r="AT106" s="21" t="s">
        <v>133</v>
      </c>
      <c r="AU106" s="21" t="s">
        <v>82</v>
      </c>
      <c r="AY106" s="21" t="s">
        <v>130</v>
      </c>
      <c r="BE106" s="239">
        <f>IF(O106="základní",K106,0)</f>
        <v>0</v>
      </c>
      <c r="BF106" s="239">
        <f>IF(O106="snížená",K106,0)</f>
        <v>0</v>
      </c>
      <c r="BG106" s="239">
        <f>IF(O106="zákl. přenesená",K106,0)</f>
        <v>0</v>
      </c>
      <c r="BH106" s="239">
        <f>IF(O106="sníž. přenesená",K106,0)</f>
        <v>0</v>
      </c>
      <c r="BI106" s="239">
        <f>IF(O106="nulová",K106,0)</f>
        <v>0</v>
      </c>
      <c r="BJ106" s="21" t="s">
        <v>80</v>
      </c>
      <c r="BK106" s="239">
        <f>ROUND(P106*H106,2)</f>
        <v>0</v>
      </c>
      <c r="BL106" s="21" t="s">
        <v>138</v>
      </c>
      <c r="BM106" s="21" t="s">
        <v>186</v>
      </c>
    </row>
    <row r="107" spans="2:47" s="1" customFormat="1" ht="13.5">
      <c r="B107" s="43"/>
      <c r="C107" s="71"/>
      <c r="D107" s="240" t="s">
        <v>140</v>
      </c>
      <c r="E107" s="71"/>
      <c r="F107" s="241" t="s">
        <v>187</v>
      </c>
      <c r="G107" s="71"/>
      <c r="H107" s="71"/>
      <c r="I107" s="194"/>
      <c r="J107" s="194"/>
      <c r="K107" s="71"/>
      <c r="L107" s="71"/>
      <c r="M107" s="69"/>
      <c r="N107" s="242"/>
      <c r="O107" s="44"/>
      <c r="P107" s="44"/>
      <c r="Q107" s="44"/>
      <c r="R107" s="44"/>
      <c r="S107" s="44"/>
      <c r="T107" s="44"/>
      <c r="U107" s="44"/>
      <c r="V107" s="44"/>
      <c r="W107" s="44"/>
      <c r="X107" s="92"/>
      <c r="AT107" s="21" t="s">
        <v>140</v>
      </c>
      <c r="AU107" s="21" t="s">
        <v>82</v>
      </c>
    </row>
    <row r="108" spans="2:65" s="1" customFormat="1" ht="16.5" customHeight="1">
      <c r="B108" s="43"/>
      <c r="C108" s="243" t="s">
        <v>188</v>
      </c>
      <c r="D108" s="243" t="s">
        <v>142</v>
      </c>
      <c r="E108" s="244" t="s">
        <v>189</v>
      </c>
      <c r="F108" s="245" t="s">
        <v>190</v>
      </c>
      <c r="G108" s="246" t="s">
        <v>191</v>
      </c>
      <c r="H108" s="247">
        <v>295.238</v>
      </c>
      <c r="I108" s="248"/>
      <c r="J108" s="249"/>
      <c r="K108" s="250">
        <f>ROUND(P108*H108,2)</f>
        <v>0</v>
      </c>
      <c r="L108" s="245" t="s">
        <v>137</v>
      </c>
      <c r="M108" s="251"/>
      <c r="N108" s="252" t="s">
        <v>22</v>
      </c>
      <c r="O108" s="236" t="s">
        <v>41</v>
      </c>
      <c r="P108" s="158">
        <f>I108+J108</f>
        <v>0</v>
      </c>
      <c r="Q108" s="158">
        <f>ROUND(I108*H108,2)</f>
        <v>0</v>
      </c>
      <c r="R108" s="158">
        <f>ROUND(J108*H108,2)</f>
        <v>0</v>
      </c>
      <c r="S108" s="44"/>
      <c r="T108" s="237">
        <f>S108*H108</f>
        <v>0</v>
      </c>
      <c r="U108" s="237">
        <v>0.001</v>
      </c>
      <c r="V108" s="237">
        <f>U108*H108</f>
        <v>0.295238</v>
      </c>
      <c r="W108" s="237">
        <v>0</v>
      </c>
      <c r="X108" s="238">
        <f>W108*H108</f>
        <v>0</v>
      </c>
      <c r="AR108" s="21" t="s">
        <v>145</v>
      </c>
      <c r="AT108" s="21" t="s">
        <v>142</v>
      </c>
      <c r="AU108" s="21" t="s">
        <v>82</v>
      </c>
      <c r="AY108" s="21" t="s">
        <v>130</v>
      </c>
      <c r="BE108" s="239">
        <f>IF(O108="základní",K108,0)</f>
        <v>0</v>
      </c>
      <c r="BF108" s="239">
        <f>IF(O108="snížená",K108,0)</f>
        <v>0</v>
      </c>
      <c r="BG108" s="239">
        <f>IF(O108="zákl. přenesená",K108,0)</f>
        <v>0</v>
      </c>
      <c r="BH108" s="239">
        <f>IF(O108="sníž. přenesená",K108,0)</f>
        <v>0</v>
      </c>
      <c r="BI108" s="239">
        <f>IF(O108="nulová",K108,0)</f>
        <v>0</v>
      </c>
      <c r="BJ108" s="21" t="s">
        <v>80</v>
      </c>
      <c r="BK108" s="239">
        <f>ROUND(P108*H108,2)</f>
        <v>0</v>
      </c>
      <c r="BL108" s="21" t="s">
        <v>145</v>
      </c>
      <c r="BM108" s="21" t="s">
        <v>192</v>
      </c>
    </row>
    <row r="109" spans="2:47" s="1" customFormat="1" ht="13.5">
      <c r="B109" s="43"/>
      <c r="C109" s="71"/>
      <c r="D109" s="240" t="s">
        <v>140</v>
      </c>
      <c r="E109" s="71"/>
      <c r="F109" s="241" t="s">
        <v>193</v>
      </c>
      <c r="G109" s="71"/>
      <c r="H109" s="71"/>
      <c r="I109" s="194"/>
      <c r="J109" s="194"/>
      <c r="K109" s="71"/>
      <c r="L109" s="71"/>
      <c r="M109" s="69"/>
      <c r="N109" s="242"/>
      <c r="O109" s="44"/>
      <c r="P109" s="44"/>
      <c r="Q109" s="44"/>
      <c r="R109" s="44"/>
      <c r="S109" s="44"/>
      <c r="T109" s="44"/>
      <c r="U109" s="44"/>
      <c r="V109" s="44"/>
      <c r="W109" s="44"/>
      <c r="X109" s="92"/>
      <c r="AT109" s="21" t="s">
        <v>140</v>
      </c>
      <c r="AU109" s="21" t="s">
        <v>82</v>
      </c>
    </row>
    <row r="110" spans="2:51" s="11" customFormat="1" ht="13.5">
      <c r="B110" s="254"/>
      <c r="C110" s="255"/>
      <c r="D110" s="240" t="s">
        <v>149</v>
      </c>
      <c r="E110" s="256" t="s">
        <v>22</v>
      </c>
      <c r="F110" s="257" t="s">
        <v>194</v>
      </c>
      <c r="G110" s="255"/>
      <c r="H110" s="258">
        <v>295.238</v>
      </c>
      <c r="I110" s="259"/>
      <c r="J110" s="259"/>
      <c r="K110" s="255"/>
      <c r="L110" s="255"/>
      <c r="M110" s="260"/>
      <c r="N110" s="261"/>
      <c r="O110" s="262"/>
      <c r="P110" s="262"/>
      <c r="Q110" s="262"/>
      <c r="R110" s="262"/>
      <c r="S110" s="262"/>
      <c r="T110" s="262"/>
      <c r="U110" s="262"/>
      <c r="V110" s="262"/>
      <c r="W110" s="262"/>
      <c r="X110" s="263"/>
      <c r="AT110" s="264" t="s">
        <v>149</v>
      </c>
      <c r="AU110" s="264" t="s">
        <v>82</v>
      </c>
      <c r="AV110" s="11" t="s">
        <v>82</v>
      </c>
      <c r="AW110" s="11" t="s">
        <v>7</v>
      </c>
      <c r="AX110" s="11" t="s">
        <v>80</v>
      </c>
      <c r="AY110" s="264" t="s">
        <v>130</v>
      </c>
    </row>
    <row r="111" spans="2:65" s="1" customFormat="1" ht="16.5" customHeight="1">
      <c r="B111" s="43"/>
      <c r="C111" s="243" t="s">
        <v>195</v>
      </c>
      <c r="D111" s="243" t="s">
        <v>142</v>
      </c>
      <c r="E111" s="244" t="s">
        <v>196</v>
      </c>
      <c r="F111" s="245" t="s">
        <v>197</v>
      </c>
      <c r="G111" s="246" t="s">
        <v>164</v>
      </c>
      <c r="H111" s="247">
        <v>12</v>
      </c>
      <c r="I111" s="248"/>
      <c r="J111" s="249"/>
      <c r="K111" s="250">
        <f>ROUND(P111*H111,2)</f>
        <v>0</v>
      </c>
      <c r="L111" s="245" t="s">
        <v>137</v>
      </c>
      <c r="M111" s="251"/>
      <c r="N111" s="252" t="s">
        <v>22</v>
      </c>
      <c r="O111" s="236" t="s">
        <v>41</v>
      </c>
      <c r="P111" s="158">
        <f>I111+J111</f>
        <v>0</v>
      </c>
      <c r="Q111" s="158">
        <f>ROUND(I111*H111,2)</f>
        <v>0</v>
      </c>
      <c r="R111" s="158">
        <f>ROUND(J111*H111,2)</f>
        <v>0</v>
      </c>
      <c r="S111" s="44"/>
      <c r="T111" s="237">
        <f>S111*H111</f>
        <v>0</v>
      </c>
      <c r="U111" s="237">
        <v>0.00022</v>
      </c>
      <c r="V111" s="237">
        <f>U111*H111</f>
        <v>0.00264</v>
      </c>
      <c r="W111" s="237">
        <v>0</v>
      </c>
      <c r="X111" s="238">
        <f>W111*H111</f>
        <v>0</v>
      </c>
      <c r="AR111" s="21" t="s">
        <v>145</v>
      </c>
      <c r="AT111" s="21" t="s">
        <v>142</v>
      </c>
      <c r="AU111" s="21" t="s">
        <v>82</v>
      </c>
      <c r="AY111" s="21" t="s">
        <v>130</v>
      </c>
      <c r="BE111" s="239">
        <f>IF(O111="základní",K111,0)</f>
        <v>0</v>
      </c>
      <c r="BF111" s="239">
        <f>IF(O111="snížená",K111,0)</f>
        <v>0</v>
      </c>
      <c r="BG111" s="239">
        <f>IF(O111="zákl. přenesená",K111,0)</f>
        <v>0</v>
      </c>
      <c r="BH111" s="239">
        <f>IF(O111="sníž. přenesená",K111,0)</f>
        <v>0</v>
      </c>
      <c r="BI111" s="239">
        <f>IF(O111="nulová",K111,0)</f>
        <v>0</v>
      </c>
      <c r="BJ111" s="21" t="s">
        <v>80</v>
      </c>
      <c r="BK111" s="239">
        <f>ROUND(P111*H111,2)</f>
        <v>0</v>
      </c>
      <c r="BL111" s="21" t="s">
        <v>145</v>
      </c>
      <c r="BM111" s="21" t="s">
        <v>198</v>
      </c>
    </row>
    <row r="112" spans="2:47" s="1" customFormat="1" ht="13.5">
      <c r="B112" s="43"/>
      <c r="C112" s="71"/>
      <c r="D112" s="240" t="s">
        <v>140</v>
      </c>
      <c r="E112" s="71"/>
      <c r="F112" s="241" t="s">
        <v>197</v>
      </c>
      <c r="G112" s="71"/>
      <c r="H112" s="71"/>
      <c r="I112" s="194"/>
      <c r="J112" s="194"/>
      <c r="K112" s="71"/>
      <c r="L112" s="71"/>
      <c r="M112" s="69"/>
      <c r="N112" s="242"/>
      <c r="O112" s="44"/>
      <c r="P112" s="44"/>
      <c r="Q112" s="44"/>
      <c r="R112" s="44"/>
      <c r="S112" s="44"/>
      <c r="T112" s="44"/>
      <c r="U112" s="44"/>
      <c r="V112" s="44"/>
      <c r="W112" s="44"/>
      <c r="X112" s="92"/>
      <c r="AT112" s="21" t="s">
        <v>140</v>
      </c>
      <c r="AU112" s="21" t="s">
        <v>82</v>
      </c>
    </row>
    <row r="113" spans="2:65" s="1" customFormat="1" ht="16.5" customHeight="1">
      <c r="B113" s="43"/>
      <c r="C113" s="243" t="s">
        <v>199</v>
      </c>
      <c r="D113" s="243" t="s">
        <v>142</v>
      </c>
      <c r="E113" s="244" t="s">
        <v>200</v>
      </c>
      <c r="F113" s="245" t="s">
        <v>201</v>
      </c>
      <c r="G113" s="246" t="s">
        <v>164</v>
      </c>
      <c r="H113" s="247">
        <v>10</v>
      </c>
      <c r="I113" s="248"/>
      <c r="J113" s="249"/>
      <c r="K113" s="250">
        <f>ROUND(P113*H113,2)</f>
        <v>0</v>
      </c>
      <c r="L113" s="245" t="s">
        <v>137</v>
      </c>
      <c r="M113" s="251"/>
      <c r="N113" s="252" t="s">
        <v>22</v>
      </c>
      <c r="O113" s="236" t="s">
        <v>41</v>
      </c>
      <c r="P113" s="158">
        <f>I113+J113</f>
        <v>0</v>
      </c>
      <c r="Q113" s="158">
        <f>ROUND(I113*H113,2)</f>
        <v>0</v>
      </c>
      <c r="R113" s="158">
        <f>ROUND(J113*H113,2)</f>
        <v>0</v>
      </c>
      <c r="S113" s="44"/>
      <c r="T113" s="237">
        <f>S113*H113</f>
        <v>0</v>
      </c>
      <c r="U113" s="237">
        <v>0.00014</v>
      </c>
      <c r="V113" s="237">
        <f>U113*H113</f>
        <v>0.0013999999999999998</v>
      </c>
      <c r="W113" s="237">
        <v>0</v>
      </c>
      <c r="X113" s="238">
        <f>W113*H113</f>
        <v>0</v>
      </c>
      <c r="AR113" s="21" t="s">
        <v>145</v>
      </c>
      <c r="AT113" s="21" t="s">
        <v>142</v>
      </c>
      <c r="AU113" s="21" t="s">
        <v>82</v>
      </c>
      <c r="AY113" s="21" t="s">
        <v>130</v>
      </c>
      <c r="BE113" s="239">
        <f>IF(O113="základní",K113,0)</f>
        <v>0</v>
      </c>
      <c r="BF113" s="239">
        <f>IF(O113="snížená",K113,0)</f>
        <v>0</v>
      </c>
      <c r="BG113" s="239">
        <f>IF(O113="zákl. přenesená",K113,0)</f>
        <v>0</v>
      </c>
      <c r="BH113" s="239">
        <f>IF(O113="sníž. přenesená",K113,0)</f>
        <v>0</v>
      </c>
      <c r="BI113" s="239">
        <f>IF(O113="nulová",K113,0)</f>
        <v>0</v>
      </c>
      <c r="BJ113" s="21" t="s">
        <v>80</v>
      </c>
      <c r="BK113" s="239">
        <f>ROUND(P113*H113,2)</f>
        <v>0</v>
      </c>
      <c r="BL113" s="21" t="s">
        <v>145</v>
      </c>
      <c r="BM113" s="21" t="s">
        <v>202</v>
      </c>
    </row>
    <row r="114" spans="2:47" s="1" customFormat="1" ht="13.5">
      <c r="B114" s="43"/>
      <c r="C114" s="71"/>
      <c r="D114" s="240" t="s">
        <v>140</v>
      </c>
      <c r="E114" s="71"/>
      <c r="F114" s="241" t="s">
        <v>201</v>
      </c>
      <c r="G114" s="71"/>
      <c r="H114" s="71"/>
      <c r="I114" s="194"/>
      <c r="J114" s="194"/>
      <c r="K114" s="71"/>
      <c r="L114" s="71"/>
      <c r="M114" s="69"/>
      <c r="N114" s="242"/>
      <c r="O114" s="44"/>
      <c r="P114" s="44"/>
      <c r="Q114" s="44"/>
      <c r="R114" s="44"/>
      <c r="S114" s="44"/>
      <c r="T114" s="44"/>
      <c r="U114" s="44"/>
      <c r="V114" s="44"/>
      <c r="W114" s="44"/>
      <c r="X114" s="92"/>
      <c r="AT114" s="21" t="s">
        <v>140</v>
      </c>
      <c r="AU114" s="21" t="s">
        <v>82</v>
      </c>
    </row>
    <row r="115" spans="2:65" s="1" customFormat="1" ht="16.5" customHeight="1">
      <c r="B115" s="43"/>
      <c r="C115" s="228" t="s">
        <v>203</v>
      </c>
      <c r="D115" s="228" t="s">
        <v>133</v>
      </c>
      <c r="E115" s="229" t="s">
        <v>204</v>
      </c>
      <c r="F115" s="230" t="s">
        <v>205</v>
      </c>
      <c r="G115" s="231" t="s">
        <v>164</v>
      </c>
      <c r="H115" s="232">
        <v>1</v>
      </c>
      <c r="I115" s="233"/>
      <c r="J115" s="233"/>
      <c r="K115" s="234">
        <f>ROUND(P115*H115,2)</f>
        <v>0</v>
      </c>
      <c r="L115" s="230" t="s">
        <v>137</v>
      </c>
      <c r="M115" s="69"/>
      <c r="N115" s="235" t="s">
        <v>22</v>
      </c>
      <c r="O115" s="236" t="s">
        <v>41</v>
      </c>
      <c r="P115" s="158">
        <f>I115+J115</f>
        <v>0</v>
      </c>
      <c r="Q115" s="158">
        <f>ROUND(I115*H115,2)</f>
        <v>0</v>
      </c>
      <c r="R115" s="158">
        <f>ROUND(J115*H115,2)</f>
        <v>0</v>
      </c>
      <c r="S115" s="44"/>
      <c r="T115" s="237">
        <f>S115*H115</f>
        <v>0</v>
      </c>
      <c r="U115" s="237">
        <v>0</v>
      </c>
      <c r="V115" s="237">
        <f>U115*H115</f>
        <v>0</v>
      </c>
      <c r="W115" s="237">
        <v>0</v>
      </c>
      <c r="X115" s="238">
        <f>W115*H115</f>
        <v>0</v>
      </c>
      <c r="AR115" s="21" t="s">
        <v>138</v>
      </c>
      <c r="AT115" s="21" t="s">
        <v>133</v>
      </c>
      <c r="AU115" s="21" t="s">
        <v>82</v>
      </c>
      <c r="AY115" s="21" t="s">
        <v>130</v>
      </c>
      <c r="BE115" s="239">
        <f>IF(O115="základní",K115,0)</f>
        <v>0</v>
      </c>
      <c r="BF115" s="239">
        <f>IF(O115="snížená",K115,0)</f>
        <v>0</v>
      </c>
      <c r="BG115" s="239">
        <f>IF(O115="zákl. přenesená",K115,0)</f>
        <v>0</v>
      </c>
      <c r="BH115" s="239">
        <f>IF(O115="sníž. přenesená",K115,0)</f>
        <v>0</v>
      </c>
      <c r="BI115" s="239">
        <f>IF(O115="nulová",K115,0)</f>
        <v>0</v>
      </c>
      <c r="BJ115" s="21" t="s">
        <v>80</v>
      </c>
      <c r="BK115" s="239">
        <f>ROUND(P115*H115,2)</f>
        <v>0</v>
      </c>
      <c r="BL115" s="21" t="s">
        <v>138</v>
      </c>
      <c r="BM115" s="21" t="s">
        <v>206</v>
      </c>
    </row>
    <row r="116" spans="2:47" s="1" customFormat="1" ht="13.5">
      <c r="B116" s="43"/>
      <c r="C116" s="71"/>
      <c r="D116" s="240" t="s">
        <v>140</v>
      </c>
      <c r="E116" s="71"/>
      <c r="F116" s="241" t="s">
        <v>207</v>
      </c>
      <c r="G116" s="71"/>
      <c r="H116" s="71"/>
      <c r="I116" s="194"/>
      <c r="J116" s="194"/>
      <c r="K116" s="71"/>
      <c r="L116" s="71"/>
      <c r="M116" s="69"/>
      <c r="N116" s="242"/>
      <c r="O116" s="44"/>
      <c r="P116" s="44"/>
      <c r="Q116" s="44"/>
      <c r="R116" s="44"/>
      <c r="S116" s="44"/>
      <c r="T116" s="44"/>
      <c r="U116" s="44"/>
      <c r="V116" s="44"/>
      <c r="W116" s="44"/>
      <c r="X116" s="92"/>
      <c r="AT116" s="21" t="s">
        <v>140</v>
      </c>
      <c r="AU116" s="21" t="s">
        <v>82</v>
      </c>
    </row>
    <row r="117" spans="2:47" s="1" customFormat="1" ht="13.5">
      <c r="B117" s="43"/>
      <c r="C117" s="71"/>
      <c r="D117" s="240" t="s">
        <v>208</v>
      </c>
      <c r="E117" s="71"/>
      <c r="F117" s="253" t="s">
        <v>209</v>
      </c>
      <c r="G117" s="71"/>
      <c r="H117" s="71"/>
      <c r="I117" s="194"/>
      <c r="J117" s="194"/>
      <c r="K117" s="71"/>
      <c r="L117" s="71"/>
      <c r="M117" s="69"/>
      <c r="N117" s="242"/>
      <c r="O117" s="44"/>
      <c r="P117" s="44"/>
      <c r="Q117" s="44"/>
      <c r="R117" s="44"/>
      <c r="S117" s="44"/>
      <c r="T117" s="44"/>
      <c r="U117" s="44"/>
      <c r="V117" s="44"/>
      <c r="W117" s="44"/>
      <c r="X117" s="92"/>
      <c r="AT117" s="21" t="s">
        <v>208</v>
      </c>
      <c r="AU117" s="21" t="s">
        <v>82</v>
      </c>
    </row>
    <row r="118" spans="2:63" s="10" customFormat="1" ht="37.4" customHeight="1">
      <c r="B118" s="211"/>
      <c r="C118" s="212"/>
      <c r="D118" s="213" t="s">
        <v>71</v>
      </c>
      <c r="E118" s="214" t="s">
        <v>142</v>
      </c>
      <c r="F118" s="214" t="s">
        <v>210</v>
      </c>
      <c r="G118" s="212"/>
      <c r="H118" s="212"/>
      <c r="I118" s="215"/>
      <c r="J118" s="215"/>
      <c r="K118" s="216">
        <f>BK118</f>
        <v>0</v>
      </c>
      <c r="L118" s="212"/>
      <c r="M118" s="217"/>
      <c r="N118" s="218"/>
      <c r="O118" s="219"/>
      <c r="P118" s="219"/>
      <c r="Q118" s="220">
        <f>Q119+Q150</f>
        <v>0</v>
      </c>
      <c r="R118" s="220">
        <f>R119+R150</f>
        <v>0</v>
      </c>
      <c r="S118" s="219"/>
      <c r="T118" s="221">
        <f>T119+T150</f>
        <v>0</v>
      </c>
      <c r="U118" s="219"/>
      <c r="V118" s="221">
        <f>V119+V150</f>
        <v>21.1030597</v>
      </c>
      <c r="W118" s="219"/>
      <c r="X118" s="222">
        <f>X119+X150</f>
        <v>0</v>
      </c>
      <c r="AR118" s="223" t="s">
        <v>151</v>
      </c>
      <c r="AT118" s="224" t="s">
        <v>71</v>
      </c>
      <c r="AU118" s="224" t="s">
        <v>72</v>
      </c>
      <c r="AY118" s="223" t="s">
        <v>130</v>
      </c>
      <c r="BK118" s="225">
        <f>BK119+BK150</f>
        <v>0</v>
      </c>
    </row>
    <row r="119" spans="2:63" s="10" customFormat="1" ht="19.9" customHeight="1">
      <c r="B119" s="211"/>
      <c r="C119" s="212"/>
      <c r="D119" s="213" t="s">
        <v>71</v>
      </c>
      <c r="E119" s="226" t="s">
        <v>211</v>
      </c>
      <c r="F119" s="226" t="s">
        <v>212</v>
      </c>
      <c r="G119" s="212"/>
      <c r="H119" s="212"/>
      <c r="I119" s="215"/>
      <c r="J119" s="215"/>
      <c r="K119" s="227">
        <f>BK119</f>
        <v>0</v>
      </c>
      <c r="L119" s="212"/>
      <c r="M119" s="217"/>
      <c r="N119" s="218"/>
      <c r="O119" s="219"/>
      <c r="P119" s="219"/>
      <c r="Q119" s="220">
        <f>SUM(Q120:Q149)</f>
        <v>0</v>
      </c>
      <c r="R119" s="220">
        <f>SUM(R120:R149)</f>
        <v>0</v>
      </c>
      <c r="S119" s="219"/>
      <c r="T119" s="221">
        <f>SUM(T120:T149)</f>
        <v>0</v>
      </c>
      <c r="U119" s="219"/>
      <c r="V119" s="221">
        <f>SUM(V120:V149)</f>
        <v>1.959</v>
      </c>
      <c r="W119" s="219"/>
      <c r="X119" s="222">
        <f>SUM(X120:X149)</f>
        <v>0</v>
      </c>
      <c r="AR119" s="223" t="s">
        <v>151</v>
      </c>
      <c r="AT119" s="224" t="s">
        <v>71</v>
      </c>
      <c r="AU119" s="224" t="s">
        <v>80</v>
      </c>
      <c r="AY119" s="223" t="s">
        <v>130</v>
      </c>
      <c r="BK119" s="225">
        <f>SUM(BK120:BK149)</f>
        <v>0</v>
      </c>
    </row>
    <row r="120" spans="2:65" s="1" customFormat="1" ht="16.5" customHeight="1">
      <c r="B120" s="43"/>
      <c r="C120" s="228" t="s">
        <v>213</v>
      </c>
      <c r="D120" s="228" t="s">
        <v>133</v>
      </c>
      <c r="E120" s="229" t="s">
        <v>214</v>
      </c>
      <c r="F120" s="230" t="s">
        <v>215</v>
      </c>
      <c r="G120" s="231" t="s">
        <v>164</v>
      </c>
      <c r="H120" s="232">
        <v>5</v>
      </c>
      <c r="I120" s="233"/>
      <c r="J120" s="233"/>
      <c r="K120" s="234">
        <f>ROUND(P120*H120,2)</f>
        <v>0</v>
      </c>
      <c r="L120" s="230" t="s">
        <v>137</v>
      </c>
      <c r="M120" s="69"/>
      <c r="N120" s="235" t="s">
        <v>22</v>
      </c>
      <c r="O120" s="236" t="s">
        <v>41</v>
      </c>
      <c r="P120" s="158">
        <f>I120+J120</f>
        <v>0</v>
      </c>
      <c r="Q120" s="158">
        <f>ROUND(I120*H120,2)</f>
        <v>0</v>
      </c>
      <c r="R120" s="158">
        <f>ROUND(J120*H120,2)</f>
        <v>0</v>
      </c>
      <c r="S120" s="44"/>
      <c r="T120" s="237">
        <f>S120*H120</f>
        <v>0</v>
      </c>
      <c r="U120" s="237">
        <v>0</v>
      </c>
      <c r="V120" s="237">
        <f>U120*H120</f>
        <v>0</v>
      </c>
      <c r="W120" s="237">
        <v>0</v>
      </c>
      <c r="X120" s="238">
        <f>W120*H120</f>
        <v>0</v>
      </c>
      <c r="AR120" s="21" t="s">
        <v>216</v>
      </c>
      <c r="AT120" s="21" t="s">
        <v>133</v>
      </c>
      <c r="AU120" s="21" t="s">
        <v>82</v>
      </c>
      <c r="AY120" s="21" t="s">
        <v>130</v>
      </c>
      <c r="BE120" s="239">
        <f>IF(O120="základní",K120,0)</f>
        <v>0</v>
      </c>
      <c r="BF120" s="239">
        <f>IF(O120="snížená",K120,0)</f>
        <v>0</v>
      </c>
      <c r="BG120" s="239">
        <f>IF(O120="zákl. přenesená",K120,0)</f>
        <v>0</v>
      </c>
      <c r="BH120" s="239">
        <f>IF(O120="sníž. přenesená",K120,0)</f>
        <v>0</v>
      </c>
      <c r="BI120" s="239">
        <f>IF(O120="nulová",K120,0)</f>
        <v>0</v>
      </c>
      <c r="BJ120" s="21" t="s">
        <v>80</v>
      </c>
      <c r="BK120" s="239">
        <f>ROUND(P120*H120,2)</f>
        <v>0</v>
      </c>
      <c r="BL120" s="21" t="s">
        <v>216</v>
      </c>
      <c r="BM120" s="21" t="s">
        <v>217</v>
      </c>
    </row>
    <row r="121" spans="2:47" s="1" customFormat="1" ht="13.5">
      <c r="B121" s="43"/>
      <c r="C121" s="71"/>
      <c r="D121" s="240" t="s">
        <v>140</v>
      </c>
      <c r="E121" s="71"/>
      <c r="F121" s="241" t="s">
        <v>218</v>
      </c>
      <c r="G121" s="71"/>
      <c r="H121" s="71"/>
      <c r="I121" s="194"/>
      <c r="J121" s="194"/>
      <c r="K121" s="71"/>
      <c r="L121" s="71"/>
      <c r="M121" s="69"/>
      <c r="N121" s="242"/>
      <c r="O121" s="44"/>
      <c r="P121" s="44"/>
      <c r="Q121" s="44"/>
      <c r="R121" s="44"/>
      <c r="S121" s="44"/>
      <c r="T121" s="44"/>
      <c r="U121" s="44"/>
      <c r="V121" s="44"/>
      <c r="W121" s="44"/>
      <c r="X121" s="92"/>
      <c r="AT121" s="21" t="s">
        <v>140</v>
      </c>
      <c r="AU121" s="21" t="s">
        <v>82</v>
      </c>
    </row>
    <row r="122" spans="2:65" s="1" customFormat="1" ht="16.5" customHeight="1">
      <c r="B122" s="43"/>
      <c r="C122" s="228" t="s">
        <v>11</v>
      </c>
      <c r="D122" s="228" t="s">
        <v>133</v>
      </c>
      <c r="E122" s="229" t="s">
        <v>219</v>
      </c>
      <c r="F122" s="230" t="s">
        <v>220</v>
      </c>
      <c r="G122" s="231" t="s">
        <v>164</v>
      </c>
      <c r="H122" s="232">
        <v>10</v>
      </c>
      <c r="I122" s="233"/>
      <c r="J122" s="233"/>
      <c r="K122" s="234">
        <f>ROUND(P122*H122,2)</f>
        <v>0</v>
      </c>
      <c r="L122" s="230" t="s">
        <v>137</v>
      </c>
      <c r="M122" s="69"/>
      <c r="N122" s="235" t="s">
        <v>22</v>
      </c>
      <c r="O122" s="236" t="s">
        <v>41</v>
      </c>
      <c r="P122" s="158">
        <f>I122+J122</f>
        <v>0</v>
      </c>
      <c r="Q122" s="158">
        <f>ROUND(I122*H122,2)</f>
        <v>0</v>
      </c>
      <c r="R122" s="158">
        <f>ROUND(J122*H122,2)</f>
        <v>0</v>
      </c>
      <c r="S122" s="44"/>
      <c r="T122" s="237">
        <f>S122*H122</f>
        <v>0</v>
      </c>
      <c r="U122" s="237">
        <v>0</v>
      </c>
      <c r="V122" s="237">
        <f>U122*H122</f>
        <v>0</v>
      </c>
      <c r="W122" s="237">
        <v>0</v>
      </c>
      <c r="X122" s="238">
        <f>W122*H122</f>
        <v>0</v>
      </c>
      <c r="AR122" s="21" t="s">
        <v>216</v>
      </c>
      <c r="AT122" s="21" t="s">
        <v>133</v>
      </c>
      <c r="AU122" s="21" t="s">
        <v>82</v>
      </c>
      <c r="AY122" s="21" t="s">
        <v>130</v>
      </c>
      <c r="BE122" s="239">
        <f>IF(O122="základní",K122,0)</f>
        <v>0</v>
      </c>
      <c r="BF122" s="239">
        <f>IF(O122="snížená",K122,0)</f>
        <v>0</v>
      </c>
      <c r="BG122" s="239">
        <f>IF(O122="zákl. přenesená",K122,0)</f>
        <v>0</v>
      </c>
      <c r="BH122" s="239">
        <f>IF(O122="sníž. přenesená",K122,0)</f>
        <v>0</v>
      </c>
      <c r="BI122" s="239">
        <f>IF(O122="nulová",K122,0)</f>
        <v>0</v>
      </c>
      <c r="BJ122" s="21" t="s">
        <v>80</v>
      </c>
      <c r="BK122" s="239">
        <f>ROUND(P122*H122,2)</f>
        <v>0</v>
      </c>
      <c r="BL122" s="21" t="s">
        <v>216</v>
      </c>
      <c r="BM122" s="21" t="s">
        <v>221</v>
      </c>
    </row>
    <row r="123" spans="2:47" s="1" customFormat="1" ht="13.5">
      <c r="B123" s="43"/>
      <c r="C123" s="71"/>
      <c r="D123" s="240" t="s">
        <v>140</v>
      </c>
      <c r="E123" s="71"/>
      <c r="F123" s="241" t="s">
        <v>222</v>
      </c>
      <c r="G123" s="71"/>
      <c r="H123" s="71"/>
      <c r="I123" s="194"/>
      <c r="J123" s="194"/>
      <c r="K123" s="71"/>
      <c r="L123" s="71"/>
      <c r="M123" s="69"/>
      <c r="N123" s="242"/>
      <c r="O123" s="44"/>
      <c r="P123" s="44"/>
      <c r="Q123" s="44"/>
      <c r="R123" s="44"/>
      <c r="S123" s="44"/>
      <c r="T123" s="44"/>
      <c r="U123" s="44"/>
      <c r="V123" s="44"/>
      <c r="W123" s="44"/>
      <c r="X123" s="92"/>
      <c r="AT123" s="21" t="s">
        <v>140</v>
      </c>
      <c r="AU123" s="21" t="s">
        <v>82</v>
      </c>
    </row>
    <row r="124" spans="2:65" s="1" customFormat="1" ht="16.5" customHeight="1">
      <c r="B124" s="43"/>
      <c r="C124" s="243" t="s">
        <v>138</v>
      </c>
      <c r="D124" s="243" t="s">
        <v>142</v>
      </c>
      <c r="E124" s="244" t="s">
        <v>223</v>
      </c>
      <c r="F124" s="245" t="s">
        <v>224</v>
      </c>
      <c r="G124" s="246" t="s">
        <v>164</v>
      </c>
      <c r="H124" s="247">
        <v>10</v>
      </c>
      <c r="I124" s="248"/>
      <c r="J124" s="249"/>
      <c r="K124" s="250">
        <f>ROUND(P124*H124,2)</f>
        <v>0</v>
      </c>
      <c r="L124" s="245" t="s">
        <v>137</v>
      </c>
      <c r="M124" s="251"/>
      <c r="N124" s="252" t="s">
        <v>22</v>
      </c>
      <c r="O124" s="236" t="s">
        <v>41</v>
      </c>
      <c r="P124" s="158">
        <f>I124+J124</f>
        <v>0</v>
      </c>
      <c r="Q124" s="158">
        <f>ROUND(I124*H124,2)</f>
        <v>0</v>
      </c>
      <c r="R124" s="158">
        <f>ROUND(J124*H124,2)</f>
        <v>0</v>
      </c>
      <c r="S124" s="44"/>
      <c r="T124" s="237">
        <f>S124*H124</f>
        <v>0</v>
      </c>
      <c r="U124" s="237">
        <v>0.062</v>
      </c>
      <c r="V124" s="237">
        <f>U124*H124</f>
        <v>0.62</v>
      </c>
      <c r="W124" s="237">
        <v>0</v>
      </c>
      <c r="X124" s="238">
        <f>W124*H124</f>
        <v>0</v>
      </c>
      <c r="AR124" s="21" t="s">
        <v>145</v>
      </c>
      <c r="AT124" s="21" t="s">
        <v>142</v>
      </c>
      <c r="AU124" s="21" t="s">
        <v>82</v>
      </c>
      <c r="AY124" s="21" t="s">
        <v>130</v>
      </c>
      <c r="BE124" s="239">
        <f>IF(O124="základní",K124,0)</f>
        <v>0</v>
      </c>
      <c r="BF124" s="239">
        <f>IF(O124="snížená",K124,0)</f>
        <v>0</v>
      </c>
      <c r="BG124" s="239">
        <f>IF(O124="zákl. přenesená",K124,0)</f>
        <v>0</v>
      </c>
      <c r="BH124" s="239">
        <f>IF(O124="sníž. přenesená",K124,0)</f>
        <v>0</v>
      </c>
      <c r="BI124" s="239">
        <f>IF(O124="nulová",K124,0)</f>
        <v>0</v>
      </c>
      <c r="BJ124" s="21" t="s">
        <v>80</v>
      </c>
      <c r="BK124" s="239">
        <f>ROUND(P124*H124,2)</f>
        <v>0</v>
      </c>
      <c r="BL124" s="21" t="s">
        <v>145</v>
      </c>
      <c r="BM124" s="21" t="s">
        <v>225</v>
      </c>
    </row>
    <row r="125" spans="2:47" s="1" customFormat="1" ht="13.5">
      <c r="B125" s="43"/>
      <c r="C125" s="71"/>
      <c r="D125" s="240" t="s">
        <v>140</v>
      </c>
      <c r="E125" s="71"/>
      <c r="F125" s="241" t="s">
        <v>224</v>
      </c>
      <c r="G125" s="71"/>
      <c r="H125" s="71"/>
      <c r="I125" s="194"/>
      <c r="J125" s="194"/>
      <c r="K125" s="71"/>
      <c r="L125" s="71"/>
      <c r="M125" s="69"/>
      <c r="N125" s="242"/>
      <c r="O125" s="44"/>
      <c r="P125" s="44"/>
      <c r="Q125" s="44"/>
      <c r="R125" s="44"/>
      <c r="S125" s="44"/>
      <c r="T125" s="44"/>
      <c r="U125" s="44"/>
      <c r="V125" s="44"/>
      <c r="W125" s="44"/>
      <c r="X125" s="92"/>
      <c r="AT125" s="21" t="s">
        <v>140</v>
      </c>
      <c r="AU125" s="21" t="s">
        <v>82</v>
      </c>
    </row>
    <row r="126" spans="2:65" s="1" customFormat="1" ht="16.5" customHeight="1">
      <c r="B126" s="43"/>
      <c r="C126" s="243" t="s">
        <v>226</v>
      </c>
      <c r="D126" s="243" t="s">
        <v>142</v>
      </c>
      <c r="E126" s="244" t="s">
        <v>227</v>
      </c>
      <c r="F126" s="245" t="s">
        <v>228</v>
      </c>
      <c r="G126" s="246" t="s">
        <v>164</v>
      </c>
      <c r="H126" s="247">
        <v>10</v>
      </c>
      <c r="I126" s="248"/>
      <c r="J126" s="249"/>
      <c r="K126" s="250">
        <f>ROUND(P126*H126,2)</f>
        <v>0</v>
      </c>
      <c r="L126" s="245" t="s">
        <v>22</v>
      </c>
      <c r="M126" s="251"/>
      <c r="N126" s="252" t="s">
        <v>22</v>
      </c>
      <c r="O126" s="236" t="s">
        <v>41</v>
      </c>
      <c r="P126" s="158">
        <f>I126+J126</f>
        <v>0</v>
      </c>
      <c r="Q126" s="158">
        <f>ROUND(I126*H126,2)</f>
        <v>0</v>
      </c>
      <c r="R126" s="158">
        <f>ROUND(J126*H126,2)</f>
        <v>0</v>
      </c>
      <c r="S126" s="44"/>
      <c r="T126" s="237">
        <f>S126*H126</f>
        <v>0</v>
      </c>
      <c r="U126" s="237">
        <v>0.115</v>
      </c>
      <c r="V126" s="237">
        <f>U126*H126</f>
        <v>1.1500000000000001</v>
      </c>
      <c r="W126" s="237">
        <v>0</v>
      </c>
      <c r="X126" s="238">
        <f>W126*H126</f>
        <v>0</v>
      </c>
      <c r="AR126" s="21" t="s">
        <v>145</v>
      </c>
      <c r="AT126" s="21" t="s">
        <v>142</v>
      </c>
      <c r="AU126" s="21" t="s">
        <v>82</v>
      </c>
      <c r="AY126" s="21" t="s">
        <v>130</v>
      </c>
      <c r="BE126" s="239">
        <f>IF(O126="základní",K126,0)</f>
        <v>0</v>
      </c>
      <c r="BF126" s="239">
        <f>IF(O126="snížená",K126,0)</f>
        <v>0</v>
      </c>
      <c r="BG126" s="239">
        <f>IF(O126="zákl. přenesená",K126,0)</f>
        <v>0</v>
      </c>
      <c r="BH126" s="239">
        <f>IF(O126="sníž. přenesená",K126,0)</f>
        <v>0</v>
      </c>
      <c r="BI126" s="239">
        <f>IF(O126="nulová",K126,0)</f>
        <v>0</v>
      </c>
      <c r="BJ126" s="21" t="s">
        <v>80</v>
      </c>
      <c r="BK126" s="239">
        <f>ROUND(P126*H126,2)</f>
        <v>0</v>
      </c>
      <c r="BL126" s="21" t="s">
        <v>145</v>
      </c>
      <c r="BM126" s="21" t="s">
        <v>229</v>
      </c>
    </row>
    <row r="127" spans="2:47" s="1" customFormat="1" ht="13.5">
      <c r="B127" s="43"/>
      <c r="C127" s="71"/>
      <c r="D127" s="240" t="s">
        <v>140</v>
      </c>
      <c r="E127" s="71"/>
      <c r="F127" s="241" t="s">
        <v>230</v>
      </c>
      <c r="G127" s="71"/>
      <c r="H127" s="71"/>
      <c r="I127" s="194"/>
      <c r="J127" s="194"/>
      <c r="K127" s="71"/>
      <c r="L127" s="71"/>
      <c r="M127" s="69"/>
      <c r="N127" s="242"/>
      <c r="O127" s="44"/>
      <c r="P127" s="44"/>
      <c r="Q127" s="44"/>
      <c r="R127" s="44"/>
      <c r="S127" s="44"/>
      <c r="T127" s="44"/>
      <c r="U127" s="44"/>
      <c r="V127" s="44"/>
      <c r="W127" s="44"/>
      <c r="X127" s="92"/>
      <c r="AT127" s="21" t="s">
        <v>140</v>
      </c>
      <c r="AU127" s="21" t="s">
        <v>82</v>
      </c>
    </row>
    <row r="128" spans="2:65" s="1" customFormat="1" ht="16.5" customHeight="1">
      <c r="B128" s="43"/>
      <c r="C128" s="243" t="s">
        <v>231</v>
      </c>
      <c r="D128" s="243" t="s">
        <v>142</v>
      </c>
      <c r="E128" s="244" t="s">
        <v>232</v>
      </c>
      <c r="F128" s="245" t="s">
        <v>233</v>
      </c>
      <c r="G128" s="246" t="s">
        <v>234</v>
      </c>
      <c r="H128" s="247">
        <v>0.189</v>
      </c>
      <c r="I128" s="248"/>
      <c r="J128" s="249"/>
      <c r="K128" s="250">
        <f>ROUND(P128*H128,2)</f>
        <v>0</v>
      </c>
      <c r="L128" s="245" t="s">
        <v>137</v>
      </c>
      <c r="M128" s="251"/>
      <c r="N128" s="252" t="s">
        <v>22</v>
      </c>
      <c r="O128" s="236" t="s">
        <v>41</v>
      </c>
      <c r="P128" s="158">
        <f>I128+J128</f>
        <v>0</v>
      </c>
      <c r="Q128" s="158">
        <f>ROUND(I128*H128,2)</f>
        <v>0</v>
      </c>
      <c r="R128" s="158">
        <f>ROUND(J128*H128,2)</f>
        <v>0</v>
      </c>
      <c r="S128" s="44"/>
      <c r="T128" s="237">
        <f>S128*H128</f>
        <v>0</v>
      </c>
      <c r="U128" s="237">
        <v>1</v>
      </c>
      <c r="V128" s="237">
        <f>U128*H128</f>
        <v>0.189</v>
      </c>
      <c r="W128" s="237">
        <v>0</v>
      </c>
      <c r="X128" s="238">
        <f>W128*H128</f>
        <v>0</v>
      </c>
      <c r="AR128" s="21" t="s">
        <v>145</v>
      </c>
      <c r="AT128" s="21" t="s">
        <v>142</v>
      </c>
      <c r="AU128" s="21" t="s">
        <v>82</v>
      </c>
      <c r="AY128" s="21" t="s">
        <v>130</v>
      </c>
      <c r="BE128" s="239">
        <f>IF(O128="základní",K128,0)</f>
        <v>0</v>
      </c>
      <c r="BF128" s="239">
        <f>IF(O128="snížená",K128,0)</f>
        <v>0</v>
      </c>
      <c r="BG128" s="239">
        <f>IF(O128="zákl. přenesená",K128,0)</f>
        <v>0</v>
      </c>
      <c r="BH128" s="239">
        <f>IF(O128="sníž. přenesená",K128,0)</f>
        <v>0</v>
      </c>
      <c r="BI128" s="239">
        <f>IF(O128="nulová",K128,0)</f>
        <v>0</v>
      </c>
      <c r="BJ128" s="21" t="s">
        <v>80</v>
      </c>
      <c r="BK128" s="239">
        <f>ROUND(P128*H128,2)</f>
        <v>0</v>
      </c>
      <c r="BL128" s="21" t="s">
        <v>145</v>
      </c>
      <c r="BM128" s="21" t="s">
        <v>235</v>
      </c>
    </row>
    <row r="129" spans="2:47" s="1" customFormat="1" ht="13.5">
      <c r="B129" s="43"/>
      <c r="C129" s="71"/>
      <c r="D129" s="240" t="s">
        <v>140</v>
      </c>
      <c r="E129" s="71"/>
      <c r="F129" s="241" t="s">
        <v>233</v>
      </c>
      <c r="G129" s="71"/>
      <c r="H129" s="71"/>
      <c r="I129" s="194"/>
      <c r="J129" s="194"/>
      <c r="K129" s="71"/>
      <c r="L129" s="71"/>
      <c r="M129" s="69"/>
      <c r="N129" s="242"/>
      <c r="O129" s="44"/>
      <c r="P129" s="44"/>
      <c r="Q129" s="44"/>
      <c r="R129" s="44"/>
      <c r="S129" s="44"/>
      <c r="T129" s="44"/>
      <c r="U129" s="44"/>
      <c r="V129" s="44"/>
      <c r="W129" s="44"/>
      <c r="X129" s="92"/>
      <c r="AT129" s="21" t="s">
        <v>140</v>
      </c>
      <c r="AU129" s="21" t="s">
        <v>82</v>
      </c>
    </row>
    <row r="130" spans="2:51" s="11" customFormat="1" ht="13.5">
      <c r="B130" s="254"/>
      <c r="C130" s="255"/>
      <c r="D130" s="240" t="s">
        <v>149</v>
      </c>
      <c r="E130" s="256" t="s">
        <v>22</v>
      </c>
      <c r="F130" s="257" t="s">
        <v>236</v>
      </c>
      <c r="G130" s="255"/>
      <c r="H130" s="258">
        <v>0.189</v>
      </c>
      <c r="I130" s="259"/>
      <c r="J130" s="259"/>
      <c r="K130" s="255"/>
      <c r="L130" s="255"/>
      <c r="M130" s="260"/>
      <c r="N130" s="261"/>
      <c r="O130" s="262"/>
      <c r="P130" s="262"/>
      <c r="Q130" s="262"/>
      <c r="R130" s="262"/>
      <c r="S130" s="262"/>
      <c r="T130" s="262"/>
      <c r="U130" s="262"/>
      <c r="V130" s="262"/>
      <c r="W130" s="262"/>
      <c r="X130" s="263"/>
      <c r="AT130" s="264" t="s">
        <v>149</v>
      </c>
      <c r="AU130" s="264" t="s">
        <v>82</v>
      </c>
      <c r="AV130" s="11" t="s">
        <v>82</v>
      </c>
      <c r="AW130" s="11" t="s">
        <v>7</v>
      </c>
      <c r="AX130" s="11" t="s">
        <v>80</v>
      </c>
      <c r="AY130" s="264" t="s">
        <v>130</v>
      </c>
    </row>
    <row r="131" spans="2:65" s="1" customFormat="1" ht="16.5" customHeight="1">
      <c r="B131" s="43"/>
      <c r="C131" s="228" t="s">
        <v>237</v>
      </c>
      <c r="D131" s="228" t="s">
        <v>133</v>
      </c>
      <c r="E131" s="229" t="s">
        <v>238</v>
      </c>
      <c r="F131" s="230" t="s">
        <v>239</v>
      </c>
      <c r="G131" s="231" t="s">
        <v>164</v>
      </c>
      <c r="H131" s="232">
        <v>9</v>
      </c>
      <c r="I131" s="233"/>
      <c r="J131" s="233"/>
      <c r="K131" s="234">
        <f>ROUND(P131*H131,2)</f>
        <v>0</v>
      </c>
      <c r="L131" s="230" t="s">
        <v>137</v>
      </c>
      <c r="M131" s="69"/>
      <c r="N131" s="235" t="s">
        <v>22</v>
      </c>
      <c r="O131" s="236" t="s">
        <v>41</v>
      </c>
      <c r="P131" s="158">
        <f>I131+J131</f>
        <v>0</v>
      </c>
      <c r="Q131" s="158">
        <f>ROUND(I131*H131,2)</f>
        <v>0</v>
      </c>
      <c r="R131" s="158">
        <f>ROUND(J131*H131,2)</f>
        <v>0</v>
      </c>
      <c r="S131" s="44"/>
      <c r="T131" s="237">
        <f>S131*H131</f>
        <v>0</v>
      </c>
      <c r="U131" s="237">
        <v>0</v>
      </c>
      <c r="V131" s="237">
        <f>U131*H131</f>
        <v>0</v>
      </c>
      <c r="W131" s="237">
        <v>0</v>
      </c>
      <c r="X131" s="238">
        <f>W131*H131</f>
        <v>0</v>
      </c>
      <c r="AR131" s="21" t="s">
        <v>216</v>
      </c>
      <c r="AT131" s="21" t="s">
        <v>133</v>
      </c>
      <c r="AU131" s="21" t="s">
        <v>82</v>
      </c>
      <c r="AY131" s="21" t="s">
        <v>130</v>
      </c>
      <c r="BE131" s="239">
        <f>IF(O131="základní",K131,0)</f>
        <v>0</v>
      </c>
      <c r="BF131" s="239">
        <f>IF(O131="snížená",K131,0)</f>
        <v>0</v>
      </c>
      <c r="BG131" s="239">
        <f>IF(O131="zákl. přenesená",K131,0)</f>
        <v>0</v>
      </c>
      <c r="BH131" s="239">
        <f>IF(O131="sníž. přenesená",K131,0)</f>
        <v>0</v>
      </c>
      <c r="BI131" s="239">
        <f>IF(O131="nulová",K131,0)</f>
        <v>0</v>
      </c>
      <c r="BJ131" s="21" t="s">
        <v>80</v>
      </c>
      <c r="BK131" s="239">
        <f>ROUND(P131*H131,2)</f>
        <v>0</v>
      </c>
      <c r="BL131" s="21" t="s">
        <v>216</v>
      </c>
      <c r="BM131" s="21" t="s">
        <v>240</v>
      </c>
    </row>
    <row r="132" spans="2:47" s="1" customFormat="1" ht="13.5">
      <c r="B132" s="43"/>
      <c r="C132" s="71"/>
      <c r="D132" s="240" t="s">
        <v>140</v>
      </c>
      <c r="E132" s="71"/>
      <c r="F132" s="241" t="s">
        <v>241</v>
      </c>
      <c r="G132" s="71"/>
      <c r="H132" s="71"/>
      <c r="I132" s="194"/>
      <c r="J132" s="194"/>
      <c r="K132" s="71"/>
      <c r="L132" s="71"/>
      <c r="M132" s="69"/>
      <c r="N132" s="242"/>
      <c r="O132" s="44"/>
      <c r="P132" s="44"/>
      <c r="Q132" s="44"/>
      <c r="R132" s="44"/>
      <c r="S132" s="44"/>
      <c r="T132" s="44"/>
      <c r="U132" s="44"/>
      <c r="V132" s="44"/>
      <c r="W132" s="44"/>
      <c r="X132" s="92"/>
      <c r="AT132" s="21" t="s">
        <v>140</v>
      </c>
      <c r="AU132" s="21" t="s">
        <v>82</v>
      </c>
    </row>
    <row r="133" spans="2:65" s="1" customFormat="1" ht="16.5" customHeight="1">
      <c r="B133" s="43"/>
      <c r="C133" s="243" t="s">
        <v>242</v>
      </c>
      <c r="D133" s="243" t="s">
        <v>142</v>
      </c>
      <c r="E133" s="244" t="s">
        <v>243</v>
      </c>
      <c r="F133" s="245" t="s">
        <v>244</v>
      </c>
      <c r="G133" s="246" t="s">
        <v>170</v>
      </c>
      <c r="H133" s="247">
        <v>9</v>
      </c>
      <c r="I133" s="248"/>
      <c r="J133" s="249"/>
      <c r="K133" s="250">
        <f>ROUND(P133*H133,2)</f>
        <v>0</v>
      </c>
      <c r="L133" s="245" t="s">
        <v>171</v>
      </c>
      <c r="M133" s="251"/>
      <c r="N133" s="252" t="s">
        <v>22</v>
      </c>
      <c r="O133" s="236" t="s">
        <v>41</v>
      </c>
      <c r="P133" s="158">
        <f>I133+J133</f>
        <v>0</v>
      </c>
      <c r="Q133" s="158">
        <f>ROUND(I133*H133,2)</f>
        <v>0</v>
      </c>
      <c r="R133" s="158">
        <f>ROUND(J133*H133,2)</f>
        <v>0</v>
      </c>
      <c r="S133" s="44"/>
      <c r="T133" s="237">
        <f>S133*H133</f>
        <v>0</v>
      </c>
      <c r="U133" s="237">
        <v>0</v>
      </c>
      <c r="V133" s="237">
        <f>U133*H133</f>
        <v>0</v>
      </c>
      <c r="W133" s="237">
        <v>0</v>
      </c>
      <c r="X133" s="238">
        <f>W133*H133</f>
        <v>0</v>
      </c>
      <c r="AR133" s="21" t="s">
        <v>245</v>
      </c>
      <c r="AT133" s="21" t="s">
        <v>142</v>
      </c>
      <c r="AU133" s="21" t="s">
        <v>82</v>
      </c>
      <c r="AY133" s="21" t="s">
        <v>130</v>
      </c>
      <c r="BE133" s="239">
        <f>IF(O133="základní",K133,0)</f>
        <v>0</v>
      </c>
      <c r="BF133" s="239">
        <f>IF(O133="snížená",K133,0)</f>
        <v>0</v>
      </c>
      <c r="BG133" s="239">
        <f>IF(O133="zákl. přenesená",K133,0)</f>
        <v>0</v>
      </c>
      <c r="BH133" s="239">
        <f>IF(O133="sníž. přenesená",K133,0)</f>
        <v>0</v>
      </c>
      <c r="BI133" s="239">
        <f>IF(O133="nulová",K133,0)</f>
        <v>0</v>
      </c>
      <c r="BJ133" s="21" t="s">
        <v>80</v>
      </c>
      <c r="BK133" s="239">
        <f>ROUND(P133*H133,2)</f>
        <v>0</v>
      </c>
      <c r="BL133" s="21" t="s">
        <v>216</v>
      </c>
      <c r="BM133" s="21" t="s">
        <v>246</v>
      </c>
    </row>
    <row r="134" spans="2:47" s="1" customFormat="1" ht="13.5">
      <c r="B134" s="43"/>
      <c r="C134" s="71"/>
      <c r="D134" s="240" t="s">
        <v>140</v>
      </c>
      <c r="E134" s="71"/>
      <c r="F134" s="241" t="s">
        <v>244</v>
      </c>
      <c r="G134" s="71"/>
      <c r="H134" s="71"/>
      <c r="I134" s="194"/>
      <c r="J134" s="194"/>
      <c r="K134" s="71"/>
      <c r="L134" s="71"/>
      <c r="M134" s="69"/>
      <c r="N134" s="242"/>
      <c r="O134" s="44"/>
      <c r="P134" s="44"/>
      <c r="Q134" s="44"/>
      <c r="R134" s="44"/>
      <c r="S134" s="44"/>
      <c r="T134" s="44"/>
      <c r="U134" s="44"/>
      <c r="V134" s="44"/>
      <c r="W134" s="44"/>
      <c r="X134" s="92"/>
      <c r="AT134" s="21" t="s">
        <v>140</v>
      </c>
      <c r="AU134" s="21" t="s">
        <v>82</v>
      </c>
    </row>
    <row r="135" spans="2:65" s="1" customFormat="1" ht="16.5" customHeight="1">
      <c r="B135" s="43"/>
      <c r="C135" s="228" t="s">
        <v>10</v>
      </c>
      <c r="D135" s="228" t="s">
        <v>133</v>
      </c>
      <c r="E135" s="229" t="s">
        <v>247</v>
      </c>
      <c r="F135" s="230" t="s">
        <v>248</v>
      </c>
      <c r="G135" s="231" t="s">
        <v>164</v>
      </c>
      <c r="H135" s="232">
        <v>1</v>
      </c>
      <c r="I135" s="233"/>
      <c r="J135" s="233"/>
      <c r="K135" s="234">
        <f>ROUND(P135*H135,2)</f>
        <v>0</v>
      </c>
      <c r="L135" s="230" t="s">
        <v>137</v>
      </c>
      <c r="M135" s="69"/>
      <c r="N135" s="235" t="s">
        <v>22</v>
      </c>
      <c r="O135" s="236" t="s">
        <v>41</v>
      </c>
      <c r="P135" s="158">
        <f>I135+J135</f>
        <v>0</v>
      </c>
      <c r="Q135" s="158">
        <f>ROUND(I135*H135,2)</f>
        <v>0</v>
      </c>
      <c r="R135" s="158">
        <f>ROUND(J135*H135,2)</f>
        <v>0</v>
      </c>
      <c r="S135" s="44"/>
      <c r="T135" s="237">
        <f>S135*H135</f>
        <v>0</v>
      </c>
      <c r="U135" s="237">
        <v>0</v>
      </c>
      <c r="V135" s="237">
        <f>U135*H135</f>
        <v>0</v>
      </c>
      <c r="W135" s="237">
        <v>0</v>
      </c>
      <c r="X135" s="238">
        <f>W135*H135</f>
        <v>0</v>
      </c>
      <c r="AR135" s="21" t="s">
        <v>216</v>
      </c>
      <c r="AT135" s="21" t="s">
        <v>133</v>
      </c>
      <c r="AU135" s="21" t="s">
        <v>82</v>
      </c>
      <c r="AY135" s="21" t="s">
        <v>130</v>
      </c>
      <c r="BE135" s="239">
        <f>IF(O135="základní",K135,0)</f>
        <v>0</v>
      </c>
      <c r="BF135" s="239">
        <f>IF(O135="snížená",K135,0)</f>
        <v>0</v>
      </c>
      <c r="BG135" s="239">
        <f>IF(O135="zákl. přenesená",K135,0)</f>
        <v>0</v>
      </c>
      <c r="BH135" s="239">
        <f>IF(O135="sníž. přenesená",K135,0)</f>
        <v>0</v>
      </c>
      <c r="BI135" s="239">
        <f>IF(O135="nulová",K135,0)</f>
        <v>0</v>
      </c>
      <c r="BJ135" s="21" t="s">
        <v>80</v>
      </c>
      <c r="BK135" s="239">
        <f>ROUND(P135*H135,2)</f>
        <v>0</v>
      </c>
      <c r="BL135" s="21" t="s">
        <v>216</v>
      </c>
      <c r="BM135" s="21" t="s">
        <v>249</v>
      </c>
    </row>
    <row r="136" spans="2:47" s="1" customFormat="1" ht="13.5">
      <c r="B136" s="43"/>
      <c r="C136" s="71"/>
      <c r="D136" s="240" t="s">
        <v>140</v>
      </c>
      <c r="E136" s="71"/>
      <c r="F136" s="241" t="s">
        <v>250</v>
      </c>
      <c r="G136" s="71"/>
      <c r="H136" s="71"/>
      <c r="I136" s="194"/>
      <c r="J136" s="194"/>
      <c r="K136" s="71"/>
      <c r="L136" s="71"/>
      <c r="M136" s="69"/>
      <c r="N136" s="242"/>
      <c r="O136" s="44"/>
      <c r="P136" s="44"/>
      <c r="Q136" s="44"/>
      <c r="R136" s="44"/>
      <c r="S136" s="44"/>
      <c r="T136" s="44"/>
      <c r="U136" s="44"/>
      <c r="V136" s="44"/>
      <c r="W136" s="44"/>
      <c r="X136" s="92"/>
      <c r="AT136" s="21" t="s">
        <v>140</v>
      </c>
      <c r="AU136" s="21" t="s">
        <v>82</v>
      </c>
    </row>
    <row r="137" spans="2:65" s="1" customFormat="1" ht="16.5" customHeight="1">
      <c r="B137" s="43"/>
      <c r="C137" s="243" t="s">
        <v>251</v>
      </c>
      <c r="D137" s="243" t="s">
        <v>142</v>
      </c>
      <c r="E137" s="244" t="s">
        <v>252</v>
      </c>
      <c r="F137" s="245" t="s">
        <v>253</v>
      </c>
      <c r="G137" s="246" t="s">
        <v>170</v>
      </c>
      <c r="H137" s="247">
        <v>1</v>
      </c>
      <c r="I137" s="248"/>
      <c r="J137" s="249"/>
      <c r="K137" s="250">
        <f>ROUND(P137*H137,2)</f>
        <v>0</v>
      </c>
      <c r="L137" s="245" t="s">
        <v>171</v>
      </c>
      <c r="M137" s="251"/>
      <c r="N137" s="252" t="s">
        <v>22</v>
      </c>
      <c r="O137" s="236" t="s">
        <v>41</v>
      </c>
      <c r="P137" s="158">
        <f>I137+J137</f>
        <v>0</v>
      </c>
      <c r="Q137" s="158">
        <f>ROUND(I137*H137,2)</f>
        <v>0</v>
      </c>
      <c r="R137" s="158">
        <f>ROUND(J137*H137,2)</f>
        <v>0</v>
      </c>
      <c r="S137" s="44"/>
      <c r="T137" s="237">
        <f>S137*H137</f>
        <v>0</v>
      </c>
      <c r="U137" s="237">
        <v>0</v>
      </c>
      <c r="V137" s="237">
        <f>U137*H137</f>
        <v>0</v>
      </c>
      <c r="W137" s="237">
        <v>0</v>
      </c>
      <c r="X137" s="238">
        <f>W137*H137</f>
        <v>0</v>
      </c>
      <c r="AR137" s="21" t="s">
        <v>245</v>
      </c>
      <c r="AT137" s="21" t="s">
        <v>142</v>
      </c>
      <c r="AU137" s="21" t="s">
        <v>82</v>
      </c>
      <c r="AY137" s="21" t="s">
        <v>130</v>
      </c>
      <c r="BE137" s="239">
        <f>IF(O137="základní",K137,0)</f>
        <v>0</v>
      </c>
      <c r="BF137" s="239">
        <f>IF(O137="snížená",K137,0)</f>
        <v>0</v>
      </c>
      <c r="BG137" s="239">
        <f>IF(O137="zákl. přenesená",K137,0)</f>
        <v>0</v>
      </c>
      <c r="BH137" s="239">
        <f>IF(O137="sníž. přenesená",K137,0)</f>
        <v>0</v>
      </c>
      <c r="BI137" s="239">
        <f>IF(O137="nulová",K137,0)</f>
        <v>0</v>
      </c>
      <c r="BJ137" s="21" t="s">
        <v>80</v>
      </c>
      <c r="BK137" s="239">
        <f>ROUND(P137*H137,2)</f>
        <v>0</v>
      </c>
      <c r="BL137" s="21" t="s">
        <v>216</v>
      </c>
      <c r="BM137" s="21" t="s">
        <v>254</v>
      </c>
    </row>
    <row r="138" spans="2:47" s="1" customFormat="1" ht="13.5">
      <c r="B138" s="43"/>
      <c r="C138" s="71"/>
      <c r="D138" s="240" t="s">
        <v>140</v>
      </c>
      <c r="E138" s="71"/>
      <c r="F138" s="241" t="s">
        <v>253</v>
      </c>
      <c r="G138" s="71"/>
      <c r="H138" s="71"/>
      <c r="I138" s="194"/>
      <c r="J138" s="194"/>
      <c r="K138" s="71"/>
      <c r="L138" s="71"/>
      <c r="M138" s="69"/>
      <c r="N138" s="242"/>
      <c r="O138" s="44"/>
      <c r="P138" s="44"/>
      <c r="Q138" s="44"/>
      <c r="R138" s="44"/>
      <c r="S138" s="44"/>
      <c r="T138" s="44"/>
      <c r="U138" s="44"/>
      <c r="V138" s="44"/>
      <c r="W138" s="44"/>
      <c r="X138" s="92"/>
      <c r="AT138" s="21" t="s">
        <v>140</v>
      </c>
      <c r="AU138" s="21" t="s">
        <v>82</v>
      </c>
    </row>
    <row r="139" spans="2:65" s="1" customFormat="1" ht="16.5" customHeight="1">
      <c r="B139" s="43"/>
      <c r="C139" s="228" t="s">
        <v>255</v>
      </c>
      <c r="D139" s="228" t="s">
        <v>133</v>
      </c>
      <c r="E139" s="229" t="s">
        <v>256</v>
      </c>
      <c r="F139" s="230" t="s">
        <v>257</v>
      </c>
      <c r="G139" s="231" t="s">
        <v>164</v>
      </c>
      <c r="H139" s="232">
        <v>9</v>
      </c>
      <c r="I139" s="233"/>
      <c r="J139" s="233"/>
      <c r="K139" s="234">
        <f>ROUND(P139*H139,2)</f>
        <v>0</v>
      </c>
      <c r="L139" s="230" t="s">
        <v>137</v>
      </c>
      <c r="M139" s="69"/>
      <c r="N139" s="235" t="s">
        <v>22</v>
      </c>
      <c r="O139" s="236" t="s">
        <v>41</v>
      </c>
      <c r="P139" s="158">
        <f>I139+J139</f>
        <v>0</v>
      </c>
      <c r="Q139" s="158">
        <f>ROUND(I139*H139,2)</f>
        <v>0</v>
      </c>
      <c r="R139" s="158">
        <f>ROUND(J139*H139,2)</f>
        <v>0</v>
      </c>
      <c r="S139" s="44"/>
      <c r="T139" s="237">
        <f>S139*H139</f>
        <v>0</v>
      </c>
      <c r="U139" s="237">
        <v>0</v>
      </c>
      <c r="V139" s="237">
        <f>U139*H139</f>
        <v>0</v>
      </c>
      <c r="W139" s="237">
        <v>0</v>
      </c>
      <c r="X139" s="238">
        <f>W139*H139</f>
        <v>0</v>
      </c>
      <c r="AR139" s="21" t="s">
        <v>216</v>
      </c>
      <c r="AT139" s="21" t="s">
        <v>133</v>
      </c>
      <c r="AU139" s="21" t="s">
        <v>82</v>
      </c>
      <c r="AY139" s="21" t="s">
        <v>130</v>
      </c>
      <c r="BE139" s="239">
        <f>IF(O139="základní",K139,0)</f>
        <v>0</v>
      </c>
      <c r="BF139" s="239">
        <f>IF(O139="snížená",K139,0)</f>
        <v>0</v>
      </c>
      <c r="BG139" s="239">
        <f>IF(O139="zákl. přenesená",K139,0)</f>
        <v>0</v>
      </c>
      <c r="BH139" s="239">
        <f>IF(O139="sníž. přenesená",K139,0)</f>
        <v>0</v>
      </c>
      <c r="BI139" s="239">
        <f>IF(O139="nulová",K139,0)</f>
        <v>0</v>
      </c>
      <c r="BJ139" s="21" t="s">
        <v>80</v>
      </c>
      <c r="BK139" s="239">
        <f>ROUND(P139*H139,2)</f>
        <v>0</v>
      </c>
      <c r="BL139" s="21" t="s">
        <v>216</v>
      </c>
      <c r="BM139" s="21" t="s">
        <v>258</v>
      </c>
    </row>
    <row r="140" spans="2:47" s="1" customFormat="1" ht="13.5">
      <c r="B140" s="43"/>
      <c r="C140" s="71"/>
      <c r="D140" s="240" t="s">
        <v>140</v>
      </c>
      <c r="E140" s="71"/>
      <c r="F140" s="241" t="s">
        <v>259</v>
      </c>
      <c r="G140" s="71"/>
      <c r="H140" s="71"/>
      <c r="I140" s="194"/>
      <c r="J140" s="194"/>
      <c r="K140" s="71"/>
      <c r="L140" s="71"/>
      <c r="M140" s="69"/>
      <c r="N140" s="242"/>
      <c r="O140" s="44"/>
      <c r="P140" s="44"/>
      <c r="Q140" s="44"/>
      <c r="R140" s="44"/>
      <c r="S140" s="44"/>
      <c r="T140" s="44"/>
      <c r="U140" s="44"/>
      <c r="V140" s="44"/>
      <c r="W140" s="44"/>
      <c r="X140" s="92"/>
      <c r="AT140" s="21" t="s">
        <v>140</v>
      </c>
      <c r="AU140" s="21" t="s">
        <v>82</v>
      </c>
    </row>
    <row r="141" spans="2:65" s="1" customFormat="1" ht="16.5" customHeight="1">
      <c r="B141" s="43"/>
      <c r="C141" s="243" t="s">
        <v>260</v>
      </c>
      <c r="D141" s="243" t="s">
        <v>142</v>
      </c>
      <c r="E141" s="244" t="s">
        <v>261</v>
      </c>
      <c r="F141" s="245" t="s">
        <v>262</v>
      </c>
      <c r="G141" s="246" t="s">
        <v>170</v>
      </c>
      <c r="H141" s="247">
        <v>1</v>
      </c>
      <c r="I141" s="248"/>
      <c r="J141" s="249"/>
      <c r="K141" s="250">
        <f>ROUND(P141*H141,2)</f>
        <v>0</v>
      </c>
      <c r="L141" s="245" t="s">
        <v>171</v>
      </c>
      <c r="M141" s="251"/>
      <c r="N141" s="252" t="s">
        <v>22</v>
      </c>
      <c r="O141" s="236" t="s">
        <v>41</v>
      </c>
      <c r="P141" s="158">
        <f>I141+J141</f>
        <v>0</v>
      </c>
      <c r="Q141" s="158">
        <f>ROUND(I141*H141,2)</f>
        <v>0</v>
      </c>
      <c r="R141" s="158">
        <f>ROUND(J141*H141,2)</f>
        <v>0</v>
      </c>
      <c r="S141" s="44"/>
      <c r="T141" s="237">
        <f>S141*H141</f>
        <v>0</v>
      </c>
      <c r="U141" s="237">
        <v>0</v>
      </c>
      <c r="V141" s="237">
        <f>U141*H141</f>
        <v>0</v>
      </c>
      <c r="W141" s="237">
        <v>0</v>
      </c>
      <c r="X141" s="238">
        <f>W141*H141</f>
        <v>0</v>
      </c>
      <c r="AR141" s="21" t="s">
        <v>145</v>
      </c>
      <c r="AT141" s="21" t="s">
        <v>142</v>
      </c>
      <c r="AU141" s="21" t="s">
        <v>82</v>
      </c>
      <c r="AY141" s="21" t="s">
        <v>130</v>
      </c>
      <c r="BE141" s="239">
        <f>IF(O141="základní",K141,0)</f>
        <v>0</v>
      </c>
      <c r="BF141" s="239">
        <f>IF(O141="snížená",K141,0)</f>
        <v>0</v>
      </c>
      <c r="BG141" s="239">
        <f>IF(O141="zákl. přenesená",K141,0)</f>
        <v>0</v>
      </c>
      <c r="BH141" s="239">
        <f>IF(O141="sníž. přenesená",K141,0)</f>
        <v>0</v>
      </c>
      <c r="BI141" s="239">
        <f>IF(O141="nulová",K141,0)</f>
        <v>0</v>
      </c>
      <c r="BJ141" s="21" t="s">
        <v>80</v>
      </c>
      <c r="BK141" s="239">
        <f>ROUND(P141*H141,2)</f>
        <v>0</v>
      </c>
      <c r="BL141" s="21" t="s">
        <v>145</v>
      </c>
      <c r="BM141" s="21" t="s">
        <v>263</v>
      </c>
    </row>
    <row r="142" spans="2:47" s="1" customFormat="1" ht="13.5">
      <c r="B142" s="43"/>
      <c r="C142" s="71"/>
      <c r="D142" s="240" t="s">
        <v>140</v>
      </c>
      <c r="E142" s="71"/>
      <c r="F142" s="241" t="s">
        <v>262</v>
      </c>
      <c r="G142" s="71"/>
      <c r="H142" s="71"/>
      <c r="I142" s="194"/>
      <c r="J142" s="194"/>
      <c r="K142" s="71"/>
      <c r="L142" s="71"/>
      <c r="M142" s="69"/>
      <c r="N142" s="242"/>
      <c r="O142" s="44"/>
      <c r="P142" s="44"/>
      <c r="Q142" s="44"/>
      <c r="R142" s="44"/>
      <c r="S142" s="44"/>
      <c r="T142" s="44"/>
      <c r="U142" s="44"/>
      <c r="V142" s="44"/>
      <c r="W142" s="44"/>
      <c r="X142" s="92"/>
      <c r="AT142" s="21" t="s">
        <v>140</v>
      </c>
      <c r="AU142" s="21" t="s">
        <v>82</v>
      </c>
    </row>
    <row r="143" spans="2:65" s="1" customFormat="1" ht="16.5" customHeight="1">
      <c r="B143" s="43"/>
      <c r="C143" s="243" t="s">
        <v>264</v>
      </c>
      <c r="D143" s="243" t="s">
        <v>142</v>
      </c>
      <c r="E143" s="244" t="s">
        <v>265</v>
      </c>
      <c r="F143" s="245" t="s">
        <v>266</v>
      </c>
      <c r="G143" s="246" t="s">
        <v>170</v>
      </c>
      <c r="H143" s="247">
        <v>8</v>
      </c>
      <c r="I143" s="248"/>
      <c r="J143" s="249"/>
      <c r="K143" s="250">
        <f>ROUND(P143*H143,2)</f>
        <v>0</v>
      </c>
      <c r="L143" s="245" t="s">
        <v>171</v>
      </c>
      <c r="M143" s="251"/>
      <c r="N143" s="252" t="s">
        <v>22</v>
      </c>
      <c r="O143" s="236" t="s">
        <v>41</v>
      </c>
      <c r="P143" s="158">
        <f>I143+J143</f>
        <v>0</v>
      </c>
      <c r="Q143" s="158">
        <f>ROUND(I143*H143,2)</f>
        <v>0</v>
      </c>
      <c r="R143" s="158">
        <f>ROUND(J143*H143,2)</f>
        <v>0</v>
      </c>
      <c r="S143" s="44"/>
      <c r="T143" s="237">
        <f>S143*H143</f>
        <v>0</v>
      </c>
      <c r="U143" s="237">
        <v>0</v>
      </c>
      <c r="V143" s="237">
        <f>U143*H143</f>
        <v>0</v>
      </c>
      <c r="W143" s="237">
        <v>0</v>
      </c>
      <c r="X143" s="238">
        <f>W143*H143</f>
        <v>0</v>
      </c>
      <c r="AR143" s="21" t="s">
        <v>145</v>
      </c>
      <c r="AT143" s="21" t="s">
        <v>142</v>
      </c>
      <c r="AU143" s="21" t="s">
        <v>82</v>
      </c>
      <c r="AY143" s="21" t="s">
        <v>130</v>
      </c>
      <c r="BE143" s="239">
        <f>IF(O143="základní",K143,0)</f>
        <v>0</v>
      </c>
      <c r="BF143" s="239">
        <f>IF(O143="snížená",K143,0)</f>
        <v>0</v>
      </c>
      <c r="BG143" s="239">
        <f>IF(O143="zákl. přenesená",K143,0)</f>
        <v>0</v>
      </c>
      <c r="BH143" s="239">
        <f>IF(O143="sníž. přenesená",K143,0)</f>
        <v>0</v>
      </c>
      <c r="BI143" s="239">
        <f>IF(O143="nulová",K143,0)</f>
        <v>0</v>
      </c>
      <c r="BJ143" s="21" t="s">
        <v>80</v>
      </c>
      <c r="BK143" s="239">
        <f>ROUND(P143*H143,2)</f>
        <v>0</v>
      </c>
      <c r="BL143" s="21" t="s">
        <v>145</v>
      </c>
      <c r="BM143" s="21" t="s">
        <v>267</v>
      </c>
    </row>
    <row r="144" spans="2:47" s="1" customFormat="1" ht="13.5">
      <c r="B144" s="43"/>
      <c r="C144" s="71"/>
      <c r="D144" s="240" t="s">
        <v>140</v>
      </c>
      <c r="E144" s="71"/>
      <c r="F144" s="241" t="s">
        <v>266</v>
      </c>
      <c r="G144" s="71"/>
      <c r="H144" s="71"/>
      <c r="I144" s="194"/>
      <c r="J144" s="194"/>
      <c r="K144" s="71"/>
      <c r="L144" s="71"/>
      <c r="M144" s="69"/>
      <c r="N144" s="242"/>
      <c r="O144" s="44"/>
      <c r="P144" s="44"/>
      <c r="Q144" s="44"/>
      <c r="R144" s="44"/>
      <c r="S144" s="44"/>
      <c r="T144" s="44"/>
      <c r="U144" s="44"/>
      <c r="V144" s="44"/>
      <c r="W144" s="44"/>
      <c r="X144" s="92"/>
      <c r="AT144" s="21" t="s">
        <v>140</v>
      </c>
      <c r="AU144" s="21" t="s">
        <v>82</v>
      </c>
    </row>
    <row r="145" spans="2:65" s="1" customFormat="1" ht="16.5" customHeight="1">
      <c r="B145" s="43"/>
      <c r="C145" s="228" t="s">
        <v>268</v>
      </c>
      <c r="D145" s="228" t="s">
        <v>133</v>
      </c>
      <c r="E145" s="229" t="s">
        <v>269</v>
      </c>
      <c r="F145" s="230" t="s">
        <v>270</v>
      </c>
      <c r="G145" s="231" t="s">
        <v>164</v>
      </c>
      <c r="H145" s="232">
        <v>1</v>
      </c>
      <c r="I145" s="233"/>
      <c r="J145" s="233"/>
      <c r="K145" s="234">
        <f>ROUND(P145*H145,2)</f>
        <v>0</v>
      </c>
      <c r="L145" s="230" t="s">
        <v>137</v>
      </c>
      <c r="M145" s="69"/>
      <c r="N145" s="235" t="s">
        <v>22</v>
      </c>
      <c r="O145" s="236" t="s">
        <v>41</v>
      </c>
      <c r="P145" s="158">
        <f>I145+J145</f>
        <v>0</v>
      </c>
      <c r="Q145" s="158">
        <f>ROUND(I145*H145,2)</f>
        <v>0</v>
      </c>
      <c r="R145" s="158">
        <f>ROUND(J145*H145,2)</f>
        <v>0</v>
      </c>
      <c r="S145" s="44"/>
      <c r="T145" s="237">
        <f>S145*H145</f>
        <v>0</v>
      </c>
      <c r="U145" s="237">
        <v>0</v>
      </c>
      <c r="V145" s="237">
        <f>U145*H145</f>
        <v>0</v>
      </c>
      <c r="W145" s="237">
        <v>0</v>
      </c>
      <c r="X145" s="238">
        <f>W145*H145</f>
        <v>0</v>
      </c>
      <c r="AR145" s="21" t="s">
        <v>216</v>
      </c>
      <c r="AT145" s="21" t="s">
        <v>133</v>
      </c>
      <c r="AU145" s="21" t="s">
        <v>82</v>
      </c>
      <c r="AY145" s="21" t="s">
        <v>130</v>
      </c>
      <c r="BE145" s="239">
        <f>IF(O145="základní",K145,0)</f>
        <v>0</v>
      </c>
      <c r="BF145" s="239">
        <f>IF(O145="snížená",K145,0)</f>
        <v>0</v>
      </c>
      <c r="BG145" s="239">
        <f>IF(O145="zákl. přenesená",K145,0)</f>
        <v>0</v>
      </c>
      <c r="BH145" s="239">
        <f>IF(O145="sníž. přenesená",K145,0)</f>
        <v>0</v>
      </c>
      <c r="BI145" s="239">
        <f>IF(O145="nulová",K145,0)</f>
        <v>0</v>
      </c>
      <c r="BJ145" s="21" t="s">
        <v>80</v>
      </c>
      <c r="BK145" s="239">
        <f>ROUND(P145*H145,2)</f>
        <v>0</v>
      </c>
      <c r="BL145" s="21" t="s">
        <v>216</v>
      </c>
      <c r="BM145" s="21" t="s">
        <v>271</v>
      </c>
    </row>
    <row r="146" spans="2:47" s="1" customFormat="1" ht="13.5">
      <c r="B146" s="43"/>
      <c r="C146" s="71"/>
      <c r="D146" s="240" t="s">
        <v>140</v>
      </c>
      <c r="E146" s="71"/>
      <c r="F146" s="241" t="s">
        <v>272</v>
      </c>
      <c r="G146" s="71"/>
      <c r="H146" s="71"/>
      <c r="I146" s="194"/>
      <c r="J146" s="194"/>
      <c r="K146" s="71"/>
      <c r="L146" s="71"/>
      <c r="M146" s="69"/>
      <c r="N146" s="242"/>
      <c r="O146" s="44"/>
      <c r="P146" s="44"/>
      <c r="Q146" s="44"/>
      <c r="R146" s="44"/>
      <c r="S146" s="44"/>
      <c r="T146" s="44"/>
      <c r="U146" s="44"/>
      <c r="V146" s="44"/>
      <c r="W146" s="44"/>
      <c r="X146" s="92"/>
      <c r="AT146" s="21" t="s">
        <v>140</v>
      </c>
      <c r="AU146" s="21" t="s">
        <v>82</v>
      </c>
    </row>
    <row r="147" spans="2:65" s="1" customFormat="1" ht="16.5" customHeight="1">
      <c r="B147" s="43"/>
      <c r="C147" s="243" t="s">
        <v>273</v>
      </c>
      <c r="D147" s="243" t="s">
        <v>142</v>
      </c>
      <c r="E147" s="244" t="s">
        <v>274</v>
      </c>
      <c r="F147" s="245" t="s">
        <v>275</v>
      </c>
      <c r="G147" s="246" t="s">
        <v>170</v>
      </c>
      <c r="H147" s="247">
        <v>1</v>
      </c>
      <c r="I147" s="248"/>
      <c r="J147" s="249"/>
      <c r="K147" s="250">
        <f>ROUND(P147*H147,2)</f>
        <v>0</v>
      </c>
      <c r="L147" s="245" t="s">
        <v>171</v>
      </c>
      <c r="M147" s="251"/>
      <c r="N147" s="252" t="s">
        <v>22</v>
      </c>
      <c r="O147" s="236" t="s">
        <v>41</v>
      </c>
      <c r="P147" s="158">
        <f>I147+J147</f>
        <v>0</v>
      </c>
      <c r="Q147" s="158">
        <f>ROUND(I147*H147,2)</f>
        <v>0</v>
      </c>
      <c r="R147" s="158">
        <f>ROUND(J147*H147,2)</f>
        <v>0</v>
      </c>
      <c r="S147" s="44"/>
      <c r="T147" s="237">
        <f>S147*H147</f>
        <v>0</v>
      </c>
      <c r="U147" s="237">
        <v>0</v>
      </c>
      <c r="V147" s="237">
        <f>U147*H147</f>
        <v>0</v>
      </c>
      <c r="W147" s="237">
        <v>0</v>
      </c>
      <c r="X147" s="238">
        <f>W147*H147</f>
        <v>0</v>
      </c>
      <c r="AR147" s="21" t="s">
        <v>145</v>
      </c>
      <c r="AT147" s="21" t="s">
        <v>142</v>
      </c>
      <c r="AU147" s="21" t="s">
        <v>82</v>
      </c>
      <c r="AY147" s="21" t="s">
        <v>130</v>
      </c>
      <c r="BE147" s="239">
        <f>IF(O147="základní",K147,0)</f>
        <v>0</v>
      </c>
      <c r="BF147" s="239">
        <f>IF(O147="snížená",K147,0)</f>
        <v>0</v>
      </c>
      <c r="BG147" s="239">
        <f>IF(O147="zákl. přenesená",K147,0)</f>
        <v>0</v>
      </c>
      <c r="BH147" s="239">
        <f>IF(O147="sníž. přenesená",K147,0)</f>
        <v>0</v>
      </c>
      <c r="BI147" s="239">
        <f>IF(O147="nulová",K147,0)</f>
        <v>0</v>
      </c>
      <c r="BJ147" s="21" t="s">
        <v>80</v>
      </c>
      <c r="BK147" s="239">
        <f>ROUND(P147*H147,2)</f>
        <v>0</v>
      </c>
      <c r="BL147" s="21" t="s">
        <v>145</v>
      </c>
      <c r="BM147" s="21" t="s">
        <v>276</v>
      </c>
    </row>
    <row r="148" spans="2:47" s="1" customFormat="1" ht="13.5">
      <c r="B148" s="43"/>
      <c r="C148" s="71"/>
      <c r="D148" s="240" t="s">
        <v>140</v>
      </c>
      <c r="E148" s="71"/>
      <c r="F148" s="241" t="s">
        <v>275</v>
      </c>
      <c r="G148" s="71"/>
      <c r="H148" s="71"/>
      <c r="I148" s="194"/>
      <c r="J148" s="194"/>
      <c r="K148" s="71"/>
      <c r="L148" s="71"/>
      <c r="M148" s="69"/>
      <c r="N148" s="242"/>
      <c r="O148" s="44"/>
      <c r="P148" s="44"/>
      <c r="Q148" s="44"/>
      <c r="R148" s="44"/>
      <c r="S148" s="44"/>
      <c r="T148" s="44"/>
      <c r="U148" s="44"/>
      <c r="V148" s="44"/>
      <c r="W148" s="44"/>
      <c r="X148" s="92"/>
      <c r="AT148" s="21" t="s">
        <v>140</v>
      </c>
      <c r="AU148" s="21" t="s">
        <v>82</v>
      </c>
    </row>
    <row r="149" spans="2:47" s="1" customFormat="1" ht="13.5">
      <c r="B149" s="43"/>
      <c r="C149" s="71"/>
      <c r="D149" s="240" t="s">
        <v>147</v>
      </c>
      <c r="E149" s="71"/>
      <c r="F149" s="253" t="s">
        <v>277</v>
      </c>
      <c r="G149" s="71"/>
      <c r="H149" s="71"/>
      <c r="I149" s="194"/>
      <c r="J149" s="194"/>
      <c r="K149" s="71"/>
      <c r="L149" s="71"/>
      <c r="M149" s="69"/>
      <c r="N149" s="242"/>
      <c r="O149" s="44"/>
      <c r="P149" s="44"/>
      <c r="Q149" s="44"/>
      <c r="R149" s="44"/>
      <c r="S149" s="44"/>
      <c r="T149" s="44"/>
      <c r="U149" s="44"/>
      <c r="V149" s="44"/>
      <c r="W149" s="44"/>
      <c r="X149" s="92"/>
      <c r="AT149" s="21" t="s">
        <v>147</v>
      </c>
      <c r="AU149" s="21" t="s">
        <v>82</v>
      </c>
    </row>
    <row r="150" spans="2:63" s="10" customFormat="1" ht="29.85" customHeight="1">
      <c r="B150" s="211"/>
      <c r="C150" s="212"/>
      <c r="D150" s="213" t="s">
        <v>71</v>
      </c>
      <c r="E150" s="226" t="s">
        <v>278</v>
      </c>
      <c r="F150" s="226" t="s">
        <v>279</v>
      </c>
      <c r="G150" s="212"/>
      <c r="H150" s="212"/>
      <c r="I150" s="215"/>
      <c r="J150" s="215"/>
      <c r="K150" s="227">
        <f>BK150</f>
        <v>0</v>
      </c>
      <c r="L150" s="212"/>
      <c r="M150" s="217"/>
      <c r="N150" s="218"/>
      <c r="O150" s="219"/>
      <c r="P150" s="219"/>
      <c r="Q150" s="220">
        <f>SUM(Q151:Q200)</f>
        <v>0</v>
      </c>
      <c r="R150" s="220">
        <f>SUM(R151:R200)</f>
        <v>0</v>
      </c>
      <c r="S150" s="219"/>
      <c r="T150" s="221">
        <f>SUM(T151:T200)</f>
        <v>0</v>
      </c>
      <c r="U150" s="219"/>
      <c r="V150" s="221">
        <f>SUM(V151:V200)</f>
        <v>19.1440597</v>
      </c>
      <c r="W150" s="219"/>
      <c r="X150" s="222">
        <f>SUM(X151:X200)</f>
        <v>0</v>
      </c>
      <c r="AR150" s="223" t="s">
        <v>151</v>
      </c>
      <c r="AT150" s="224" t="s">
        <v>71</v>
      </c>
      <c r="AU150" s="224" t="s">
        <v>80</v>
      </c>
      <c r="AY150" s="223" t="s">
        <v>130</v>
      </c>
      <c r="BK150" s="225">
        <f>SUM(BK151:BK200)</f>
        <v>0</v>
      </c>
    </row>
    <row r="151" spans="2:65" s="1" customFormat="1" ht="16.5" customHeight="1">
      <c r="B151" s="43"/>
      <c r="C151" s="228" t="s">
        <v>280</v>
      </c>
      <c r="D151" s="228" t="s">
        <v>133</v>
      </c>
      <c r="E151" s="229" t="s">
        <v>281</v>
      </c>
      <c r="F151" s="230" t="s">
        <v>282</v>
      </c>
      <c r="G151" s="231" t="s">
        <v>283</v>
      </c>
      <c r="H151" s="232">
        <v>0.29</v>
      </c>
      <c r="I151" s="233"/>
      <c r="J151" s="233"/>
      <c r="K151" s="234">
        <f>ROUND(P151*H151,2)</f>
        <v>0</v>
      </c>
      <c r="L151" s="230" t="s">
        <v>137</v>
      </c>
      <c r="M151" s="69"/>
      <c r="N151" s="235" t="s">
        <v>22</v>
      </c>
      <c r="O151" s="236" t="s">
        <v>41</v>
      </c>
      <c r="P151" s="158">
        <f>I151+J151</f>
        <v>0</v>
      </c>
      <c r="Q151" s="158">
        <f>ROUND(I151*H151,2)</f>
        <v>0</v>
      </c>
      <c r="R151" s="158">
        <f>ROUND(J151*H151,2)</f>
        <v>0</v>
      </c>
      <c r="S151" s="44"/>
      <c r="T151" s="237">
        <f>S151*H151</f>
        <v>0</v>
      </c>
      <c r="U151" s="237">
        <v>0.00193</v>
      </c>
      <c r="V151" s="237">
        <f>U151*H151</f>
        <v>0.0005597</v>
      </c>
      <c r="W151" s="237">
        <v>0</v>
      </c>
      <c r="X151" s="238">
        <f>W151*H151</f>
        <v>0</v>
      </c>
      <c r="AR151" s="21" t="s">
        <v>216</v>
      </c>
      <c r="AT151" s="21" t="s">
        <v>133</v>
      </c>
      <c r="AU151" s="21" t="s">
        <v>82</v>
      </c>
      <c r="AY151" s="21" t="s">
        <v>130</v>
      </c>
      <c r="BE151" s="239">
        <f>IF(O151="základní",K151,0)</f>
        <v>0</v>
      </c>
      <c r="BF151" s="239">
        <f>IF(O151="snížená",K151,0)</f>
        <v>0</v>
      </c>
      <c r="BG151" s="239">
        <f>IF(O151="zákl. přenesená",K151,0)</f>
        <v>0</v>
      </c>
      <c r="BH151" s="239">
        <f>IF(O151="sníž. přenesená",K151,0)</f>
        <v>0</v>
      </c>
      <c r="BI151" s="239">
        <f>IF(O151="nulová",K151,0)</f>
        <v>0</v>
      </c>
      <c r="BJ151" s="21" t="s">
        <v>80</v>
      </c>
      <c r="BK151" s="239">
        <f>ROUND(P151*H151,2)</f>
        <v>0</v>
      </c>
      <c r="BL151" s="21" t="s">
        <v>216</v>
      </c>
      <c r="BM151" s="21" t="s">
        <v>284</v>
      </c>
    </row>
    <row r="152" spans="2:47" s="1" customFormat="1" ht="13.5">
      <c r="B152" s="43"/>
      <c r="C152" s="71"/>
      <c r="D152" s="240" t="s">
        <v>140</v>
      </c>
      <c r="E152" s="71"/>
      <c r="F152" s="241" t="s">
        <v>285</v>
      </c>
      <c r="G152" s="71"/>
      <c r="H152" s="71"/>
      <c r="I152" s="194"/>
      <c r="J152" s="194"/>
      <c r="K152" s="71"/>
      <c r="L152" s="71"/>
      <c r="M152" s="69"/>
      <c r="N152" s="242"/>
      <c r="O152" s="44"/>
      <c r="P152" s="44"/>
      <c r="Q152" s="44"/>
      <c r="R152" s="44"/>
      <c r="S152" s="44"/>
      <c r="T152" s="44"/>
      <c r="U152" s="44"/>
      <c r="V152" s="44"/>
      <c r="W152" s="44"/>
      <c r="X152" s="92"/>
      <c r="AT152" s="21" t="s">
        <v>140</v>
      </c>
      <c r="AU152" s="21" t="s">
        <v>82</v>
      </c>
    </row>
    <row r="153" spans="2:47" s="1" customFormat="1" ht="13.5">
      <c r="B153" s="43"/>
      <c r="C153" s="71"/>
      <c r="D153" s="240" t="s">
        <v>208</v>
      </c>
      <c r="E153" s="71"/>
      <c r="F153" s="253" t="s">
        <v>286</v>
      </c>
      <c r="G153" s="71"/>
      <c r="H153" s="71"/>
      <c r="I153" s="194"/>
      <c r="J153" s="194"/>
      <c r="K153" s="71"/>
      <c r="L153" s="71"/>
      <c r="M153" s="69"/>
      <c r="N153" s="242"/>
      <c r="O153" s="44"/>
      <c r="P153" s="44"/>
      <c r="Q153" s="44"/>
      <c r="R153" s="44"/>
      <c r="S153" s="44"/>
      <c r="T153" s="44"/>
      <c r="U153" s="44"/>
      <c r="V153" s="44"/>
      <c r="W153" s="44"/>
      <c r="X153" s="92"/>
      <c r="AT153" s="21" t="s">
        <v>208</v>
      </c>
      <c r="AU153" s="21" t="s">
        <v>82</v>
      </c>
    </row>
    <row r="154" spans="2:65" s="1" customFormat="1" ht="25.5" customHeight="1">
      <c r="B154" s="43"/>
      <c r="C154" s="228" t="s">
        <v>287</v>
      </c>
      <c r="D154" s="228" t="s">
        <v>133</v>
      </c>
      <c r="E154" s="229" t="s">
        <v>288</v>
      </c>
      <c r="F154" s="230" t="s">
        <v>289</v>
      </c>
      <c r="G154" s="231" t="s">
        <v>164</v>
      </c>
      <c r="H154" s="232">
        <v>10</v>
      </c>
      <c r="I154" s="233"/>
      <c r="J154" s="233"/>
      <c r="K154" s="234">
        <f>ROUND(P154*H154,2)</f>
        <v>0</v>
      </c>
      <c r="L154" s="230" t="s">
        <v>137</v>
      </c>
      <c r="M154" s="69"/>
      <c r="N154" s="235" t="s">
        <v>22</v>
      </c>
      <c r="O154" s="236" t="s">
        <v>41</v>
      </c>
      <c r="P154" s="158">
        <f>I154+J154</f>
        <v>0</v>
      </c>
      <c r="Q154" s="158">
        <f>ROUND(I154*H154,2)</f>
        <v>0</v>
      </c>
      <c r="R154" s="158">
        <f>ROUND(J154*H154,2)</f>
        <v>0</v>
      </c>
      <c r="S154" s="44"/>
      <c r="T154" s="237">
        <f>S154*H154</f>
        <v>0</v>
      </c>
      <c r="U154" s="237">
        <v>0</v>
      </c>
      <c r="V154" s="237">
        <f>U154*H154</f>
        <v>0</v>
      </c>
      <c r="W154" s="237">
        <v>0</v>
      </c>
      <c r="X154" s="238">
        <f>W154*H154</f>
        <v>0</v>
      </c>
      <c r="AR154" s="21" t="s">
        <v>216</v>
      </c>
      <c r="AT154" s="21" t="s">
        <v>133</v>
      </c>
      <c r="AU154" s="21" t="s">
        <v>82</v>
      </c>
      <c r="AY154" s="21" t="s">
        <v>130</v>
      </c>
      <c r="BE154" s="239">
        <f>IF(O154="základní",K154,0)</f>
        <v>0</v>
      </c>
      <c r="BF154" s="239">
        <f>IF(O154="snížená",K154,0)</f>
        <v>0</v>
      </c>
      <c r="BG154" s="239">
        <f>IF(O154="zákl. přenesená",K154,0)</f>
        <v>0</v>
      </c>
      <c r="BH154" s="239">
        <f>IF(O154="sníž. přenesená",K154,0)</f>
        <v>0</v>
      </c>
      <c r="BI154" s="239">
        <f>IF(O154="nulová",K154,0)</f>
        <v>0</v>
      </c>
      <c r="BJ154" s="21" t="s">
        <v>80</v>
      </c>
      <c r="BK154" s="239">
        <f>ROUND(P154*H154,2)</f>
        <v>0</v>
      </c>
      <c r="BL154" s="21" t="s">
        <v>216</v>
      </c>
      <c r="BM154" s="21" t="s">
        <v>290</v>
      </c>
    </row>
    <row r="155" spans="2:47" s="1" customFormat="1" ht="13.5">
      <c r="B155" s="43"/>
      <c r="C155" s="71"/>
      <c r="D155" s="240" t="s">
        <v>140</v>
      </c>
      <c r="E155" s="71"/>
      <c r="F155" s="241" t="s">
        <v>291</v>
      </c>
      <c r="G155" s="71"/>
      <c r="H155" s="71"/>
      <c r="I155" s="194"/>
      <c r="J155" s="194"/>
      <c r="K155" s="71"/>
      <c r="L155" s="71"/>
      <c r="M155" s="69"/>
      <c r="N155" s="242"/>
      <c r="O155" s="44"/>
      <c r="P155" s="44"/>
      <c r="Q155" s="44"/>
      <c r="R155" s="44"/>
      <c r="S155" s="44"/>
      <c r="T155" s="44"/>
      <c r="U155" s="44"/>
      <c r="V155" s="44"/>
      <c r="W155" s="44"/>
      <c r="X155" s="92"/>
      <c r="AT155" s="21" t="s">
        <v>140</v>
      </c>
      <c r="AU155" s="21" t="s">
        <v>82</v>
      </c>
    </row>
    <row r="156" spans="2:47" s="1" customFormat="1" ht="13.5">
      <c r="B156" s="43"/>
      <c r="C156" s="71"/>
      <c r="D156" s="240" t="s">
        <v>208</v>
      </c>
      <c r="E156" s="71"/>
      <c r="F156" s="253" t="s">
        <v>292</v>
      </c>
      <c r="G156" s="71"/>
      <c r="H156" s="71"/>
      <c r="I156" s="194"/>
      <c r="J156" s="194"/>
      <c r="K156" s="71"/>
      <c r="L156" s="71"/>
      <c r="M156" s="69"/>
      <c r="N156" s="242"/>
      <c r="O156" s="44"/>
      <c r="P156" s="44"/>
      <c r="Q156" s="44"/>
      <c r="R156" s="44"/>
      <c r="S156" s="44"/>
      <c r="T156" s="44"/>
      <c r="U156" s="44"/>
      <c r="V156" s="44"/>
      <c r="W156" s="44"/>
      <c r="X156" s="92"/>
      <c r="AT156" s="21" t="s">
        <v>208</v>
      </c>
      <c r="AU156" s="21" t="s">
        <v>82</v>
      </c>
    </row>
    <row r="157" spans="2:65" s="1" customFormat="1" ht="16.5" customHeight="1">
      <c r="B157" s="43"/>
      <c r="C157" s="228" t="s">
        <v>293</v>
      </c>
      <c r="D157" s="228" t="s">
        <v>133</v>
      </c>
      <c r="E157" s="229" t="s">
        <v>294</v>
      </c>
      <c r="F157" s="230" t="s">
        <v>295</v>
      </c>
      <c r="G157" s="231" t="s">
        <v>296</v>
      </c>
      <c r="H157" s="232">
        <v>0.375</v>
      </c>
      <c r="I157" s="233"/>
      <c r="J157" s="233"/>
      <c r="K157" s="234">
        <f>ROUND(P157*H157,2)</f>
        <v>0</v>
      </c>
      <c r="L157" s="230" t="s">
        <v>137</v>
      </c>
      <c r="M157" s="69"/>
      <c r="N157" s="235" t="s">
        <v>22</v>
      </c>
      <c r="O157" s="236" t="s">
        <v>41</v>
      </c>
      <c r="P157" s="158">
        <f>I157+J157</f>
        <v>0</v>
      </c>
      <c r="Q157" s="158">
        <f>ROUND(I157*H157,2)</f>
        <v>0</v>
      </c>
      <c r="R157" s="158">
        <f>ROUND(J157*H157,2)</f>
        <v>0</v>
      </c>
      <c r="S157" s="44"/>
      <c r="T157" s="237">
        <f>S157*H157</f>
        <v>0</v>
      </c>
      <c r="U157" s="237">
        <v>0</v>
      </c>
      <c r="V157" s="237">
        <f>U157*H157</f>
        <v>0</v>
      </c>
      <c r="W157" s="237">
        <v>0</v>
      </c>
      <c r="X157" s="238">
        <f>W157*H157</f>
        <v>0</v>
      </c>
      <c r="AR157" s="21" t="s">
        <v>216</v>
      </c>
      <c r="AT157" s="21" t="s">
        <v>133</v>
      </c>
      <c r="AU157" s="21" t="s">
        <v>82</v>
      </c>
      <c r="AY157" s="21" t="s">
        <v>130</v>
      </c>
      <c r="BE157" s="239">
        <f>IF(O157="základní",K157,0)</f>
        <v>0</v>
      </c>
      <c r="BF157" s="239">
        <f>IF(O157="snížená",K157,0)</f>
        <v>0</v>
      </c>
      <c r="BG157" s="239">
        <f>IF(O157="zákl. přenesená",K157,0)</f>
        <v>0</v>
      </c>
      <c r="BH157" s="239">
        <f>IF(O157="sníž. přenesená",K157,0)</f>
        <v>0</v>
      </c>
      <c r="BI157" s="239">
        <f>IF(O157="nulová",K157,0)</f>
        <v>0</v>
      </c>
      <c r="BJ157" s="21" t="s">
        <v>80</v>
      </c>
      <c r="BK157" s="239">
        <f>ROUND(P157*H157,2)</f>
        <v>0</v>
      </c>
      <c r="BL157" s="21" t="s">
        <v>216</v>
      </c>
      <c r="BM157" s="21" t="s">
        <v>297</v>
      </c>
    </row>
    <row r="158" spans="2:47" s="1" customFormat="1" ht="13.5">
      <c r="B158" s="43"/>
      <c r="C158" s="71"/>
      <c r="D158" s="240" t="s">
        <v>140</v>
      </c>
      <c r="E158" s="71"/>
      <c r="F158" s="241" t="s">
        <v>298</v>
      </c>
      <c r="G158" s="71"/>
      <c r="H158" s="71"/>
      <c r="I158" s="194"/>
      <c r="J158" s="194"/>
      <c r="K158" s="71"/>
      <c r="L158" s="71"/>
      <c r="M158" s="69"/>
      <c r="N158" s="242"/>
      <c r="O158" s="44"/>
      <c r="P158" s="44"/>
      <c r="Q158" s="44"/>
      <c r="R158" s="44"/>
      <c r="S158" s="44"/>
      <c r="T158" s="44"/>
      <c r="U158" s="44"/>
      <c r="V158" s="44"/>
      <c r="W158" s="44"/>
      <c r="X158" s="92"/>
      <c r="AT158" s="21" t="s">
        <v>140</v>
      </c>
      <c r="AU158" s="21" t="s">
        <v>82</v>
      </c>
    </row>
    <row r="159" spans="2:51" s="11" customFormat="1" ht="13.5">
      <c r="B159" s="254"/>
      <c r="C159" s="255"/>
      <c r="D159" s="240" t="s">
        <v>149</v>
      </c>
      <c r="E159" s="256" t="s">
        <v>22</v>
      </c>
      <c r="F159" s="257" t="s">
        <v>299</v>
      </c>
      <c r="G159" s="255"/>
      <c r="H159" s="258">
        <v>0.375</v>
      </c>
      <c r="I159" s="259"/>
      <c r="J159" s="259"/>
      <c r="K159" s="255"/>
      <c r="L159" s="255"/>
      <c r="M159" s="260"/>
      <c r="N159" s="261"/>
      <c r="O159" s="262"/>
      <c r="P159" s="262"/>
      <c r="Q159" s="262"/>
      <c r="R159" s="262"/>
      <c r="S159" s="262"/>
      <c r="T159" s="262"/>
      <c r="U159" s="262"/>
      <c r="V159" s="262"/>
      <c r="W159" s="262"/>
      <c r="X159" s="263"/>
      <c r="AT159" s="264" t="s">
        <v>149</v>
      </c>
      <c r="AU159" s="264" t="s">
        <v>82</v>
      </c>
      <c r="AV159" s="11" t="s">
        <v>82</v>
      </c>
      <c r="AW159" s="11" t="s">
        <v>7</v>
      </c>
      <c r="AX159" s="11" t="s">
        <v>80</v>
      </c>
      <c r="AY159" s="264" t="s">
        <v>130</v>
      </c>
    </row>
    <row r="160" spans="2:65" s="1" customFormat="1" ht="16.5" customHeight="1">
      <c r="B160" s="43"/>
      <c r="C160" s="228" t="s">
        <v>300</v>
      </c>
      <c r="D160" s="228" t="s">
        <v>133</v>
      </c>
      <c r="E160" s="229" t="s">
        <v>301</v>
      </c>
      <c r="F160" s="230" t="s">
        <v>302</v>
      </c>
      <c r="G160" s="231" t="s">
        <v>303</v>
      </c>
      <c r="H160" s="232">
        <v>10</v>
      </c>
      <c r="I160" s="233"/>
      <c r="J160" s="233"/>
      <c r="K160" s="234">
        <f>ROUND(P160*H160,2)</f>
        <v>0</v>
      </c>
      <c r="L160" s="230" t="s">
        <v>22</v>
      </c>
      <c r="M160" s="69"/>
      <c r="N160" s="235" t="s">
        <v>22</v>
      </c>
      <c r="O160" s="236" t="s">
        <v>41</v>
      </c>
      <c r="P160" s="158">
        <f>I160+J160</f>
        <v>0</v>
      </c>
      <c r="Q160" s="158">
        <f>ROUND(I160*H160,2)</f>
        <v>0</v>
      </c>
      <c r="R160" s="158">
        <f>ROUND(J160*H160,2)</f>
        <v>0</v>
      </c>
      <c r="S160" s="44"/>
      <c r="T160" s="237">
        <f>S160*H160</f>
        <v>0</v>
      </c>
      <c r="U160" s="237">
        <v>0</v>
      </c>
      <c r="V160" s="237">
        <f>U160*H160</f>
        <v>0</v>
      </c>
      <c r="W160" s="237">
        <v>0</v>
      </c>
      <c r="X160" s="238">
        <f>W160*H160</f>
        <v>0</v>
      </c>
      <c r="AR160" s="21" t="s">
        <v>216</v>
      </c>
      <c r="AT160" s="21" t="s">
        <v>133</v>
      </c>
      <c r="AU160" s="21" t="s">
        <v>82</v>
      </c>
      <c r="AY160" s="21" t="s">
        <v>130</v>
      </c>
      <c r="BE160" s="239">
        <f>IF(O160="základní",K160,0)</f>
        <v>0</v>
      </c>
      <c r="BF160" s="239">
        <f>IF(O160="snížená",K160,0)</f>
        <v>0</v>
      </c>
      <c r="BG160" s="239">
        <f>IF(O160="zákl. přenesená",K160,0)</f>
        <v>0</v>
      </c>
      <c r="BH160" s="239">
        <f>IF(O160="sníž. přenesená",K160,0)</f>
        <v>0</v>
      </c>
      <c r="BI160" s="239">
        <f>IF(O160="nulová",K160,0)</f>
        <v>0</v>
      </c>
      <c r="BJ160" s="21" t="s">
        <v>80</v>
      </c>
      <c r="BK160" s="239">
        <f>ROUND(P160*H160,2)</f>
        <v>0</v>
      </c>
      <c r="BL160" s="21" t="s">
        <v>216</v>
      </c>
      <c r="BM160" s="21" t="s">
        <v>304</v>
      </c>
    </row>
    <row r="161" spans="2:47" s="1" customFormat="1" ht="13.5">
      <c r="B161" s="43"/>
      <c r="C161" s="71"/>
      <c r="D161" s="240" t="s">
        <v>140</v>
      </c>
      <c r="E161" s="71"/>
      <c r="F161" s="241" t="s">
        <v>305</v>
      </c>
      <c r="G161" s="71"/>
      <c r="H161" s="71"/>
      <c r="I161" s="194"/>
      <c r="J161" s="194"/>
      <c r="K161" s="71"/>
      <c r="L161" s="71"/>
      <c r="M161" s="69"/>
      <c r="N161" s="242"/>
      <c r="O161" s="44"/>
      <c r="P161" s="44"/>
      <c r="Q161" s="44"/>
      <c r="R161" s="44"/>
      <c r="S161" s="44"/>
      <c r="T161" s="44"/>
      <c r="U161" s="44"/>
      <c r="V161" s="44"/>
      <c r="W161" s="44"/>
      <c r="X161" s="92"/>
      <c r="AT161" s="21" t="s">
        <v>140</v>
      </c>
      <c r="AU161" s="21" t="s">
        <v>82</v>
      </c>
    </row>
    <row r="162" spans="2:65" s="1" customFormat="1" ht="16.5" customHeight="1">
      <c r="B162" s="43"/>
      <c r="C162" s="243" t="s">
        <v>159</v>
      </c>
      <c r="D162" s="243" t="s">
        <v>142</v>
      </c>
      <c r="E162" s="244" t="s">
        <v>306</v>
      </c>
      <c r="F162" s="245" t="s">
        <v>307</v>
      </c>
      <c r="G162" s="246" t="s">
        <v>136</v>
      </c>
      <c r="H162" s="247">
        <v>10</v>
      </c>
      <c r="I162" s="248"/>
      <c r="J162" s="249"/>
      <c r="K162" s="250">
        <f>ROUND(P162*H162,2)</f>
        <v>0</v>
      </c>
      <c r="L162" s="245" t="s">
        <v>137</v>
      </c>
      <c r="M162" s="251"/>
      <c r="N162" s="252" t="s">
        <v>22</v>
      </c>
      <c r="O162" s="236" t="s">
        <v>41</v>
      </c>
      <c r="P162" s="158">
        <f>I162+J162</f>
        <v>0</v>
      </c>
      <c r="Q162" s="158">
        <f>ROUND(I162*H162,2)</f>
        <v>0</v>
      </c>
      <c r="R162" s="158">
        <f>ROUND(J162*H162,2)</f>
        <v>0</v>
      </c>
      <c r="S162" s="44"/>
      <c r="T162" s="237">
        <f>S162*H162</f>
        <v>0</v>
      </c>
      <c r="U162" s="237">
        <v>0.01424</v>
      </c>
      <c r="V162" s="237">
        <f>U162*H162</f>
        <v>0.1424</v>
      </c>
      <c r="W162" s="237">
        <v>0</v>
      </c>
      <c r="X162" s="238">
        <f>W162*H162</f>
        <v>0</v>
      </c>
      <c r="AR162" s="21" t="s">
        <v>145</v>
      </c>
      <c r="AT162" s="21" t="s">
        <v>142</v>
      </c>
      <c r="AU162" s="21" t="s">
        <v>82</v>
      </c>
      <c r="AY162" s="21" t="s">
        <v>130</v>
      </c>
      <c r="BE162" s="239">
        <f>IF(O162="základní",K162,0)</f>
        <v>0</v>
      </c>
      <c r="BF162" s="239">
        <f>IF(O162="snížená",K162,0)</f>
        <v>0</v>
      </c>
      <c r="BG162" s="239">
        <f>IF(O162="zákl. přenesená",K162,0)</f>
        <v>0</v>
      </c>
      <c r="BH162" s="239">
        <f>IF(O162="sníž. přenesená",K162,0)</f>
        <v>0</v>
      </c>
      <c r="BI162" s="239">
        <f>IF(O162="nulová",K162,0)</f>
        <v>0</v>
      </c>
      <c r="BJ162" s="21" t="s">
        <v>80</v>
      </c>
      <c r="BK162" s="239">
        <f>ROUND(P162*H162,2)</f>
        <v>0</v>
      </c>
      <c r="BL162" s="21" t="s">
        <v>145</v>
      </c>
      <c r="BM162" s="21" t="s">
        <v>308</v>
      </c>
    </row>
    <row r="163" spans="2:47" s="1" customFormat="1" ht="13.5">
      <c r="B163" s="43"/>
      <c r="C163" s="71"/>
      <c r="D163" s="240" t="s">
        <v>140</v>
      </c>
      <c r="E163" s="71"/>
      <c r="F163" s="241" t="s">
        <v>307</v>
      </c>
      <c r="G163" s="71"/>
      <c r="H163" s="71"/>
      <c r="I163" s="194"/>
      <c r="J163" s="194"/>
      <c r="K163" s="71"/>
      <c r="L163" s="71"/>
      <c r="M163" s="69"/>
      <c r="N163" s="242"/>
      <c r="O163" s="44"/>
      <c r="P163" s="44"/>
      <c r="Q163" s="44"/>
      <c r="R163" s="44"/>
      <c r="S163" s="44"/>
      <c r="T163" s="44"/>
      <c r="U163" s="44"/>
      <c r="V163" s="44"/>
      <c r="W163" s="44"/>
      <c r="X163" s="92"/>
      <c r="AT163" s="21" t="s">
        <v>140</v>
      </c>
      <c r="AU163" s="21" t="s">
        <v>82</v>
      </c>
    </row>
    <row r="164" spans="2:65" s="1" customFormat="1" ht="16.5" customHeight="1">
      <c r="B164" s="43"/>
      <c r="C164" s="228" t="s">
        <v>309</v>
      </c>
      <c r="D164" s="228" t="s">
        <v>133</v>
      </c>
      <c r="E164" s="229" t="s">
        <v>310</v>
      </c>
      <c r="F164" s="230" t="s">
        <v>311</v>
      </c>
      <c r="G164" s="231" t="s">
        <v>296</v>
      </c>
      <c r="H164" s="232">
        <v>8.843</v>
      </c>
      <c r="I164" s="233"/>
      <c r="J164" s="233"/>
      <c r="K164" s="234">
        <f>ROUND(P164*H164,2)</f>
        <v>0</v>
      </c>
      <c r="L164" s="230" t="s">
        <v>137</v>
      </c>
      <c r="M164" s="69"/>
      <c r="N164" s="235" t="s">
        <v>22</v>
      </c>
      <c r="O164" s="236" t="s">
        <v>41</v>
      </c>
      <c r="P164" s="158">
        <f>I164+J164</f>
        <v>0</v>
      </c>
      <c r="Q164" s="158">
        <f>ROUND(I164*H164,2)</f>
        <v>0</v>
      </c>
      <c r="R164" s="158">
        <f>ROUND(J164*H164,2)</f>
        <v>0</v>
      </c>
      <c r="S164" s="44"/>
      <c r="T164" s="237">
        <f>S164*H164</f>
        <v>0</v>
      </c>
      <c r="U164" s="237">
        <v>0</v>
      </c>
      <c r="V164" s="237">
        <f>U164*H164</f>
        <v>0</v>
      </c>
      <c r="W164" s="237">
        <v>0</v>
      </c>
      <c r="X164" s="238">
        <f>W164*H164</f>
        <v>0</v>
      </c>
      <c r="AR164" s="21" t="s">
        <v>216</v>
      </c>
      <c r="AT164" s="21" t="s">
        <v>133</v>
      </c>
      <c r="AU164" s="21" t="s">
        <v>82</v>
      </c>
      <c r="AY164" s="21" t="s">
        <v>130</v>
      </c>
      <c r="BE164" s="239">
        <f>IF(O164="základní",K164,0)</f>
        <v>0</v>
      </c>
      <c r="BF164" s="239">
        <f>IF(O164="snížená",K164,0)</f>
        <v>0</v>
      </c>
      <c r="BG164" s="239">
        <f>IF(O164="zákl. přenesená",K164,0)</f>
        <v>0</v>
      </c>
      <c r="BH164" s="239">
        <f>IF(O164="sníž. přenesená",K164,0)</f>
        <v>0</v>
      </c>
      <c r="BI164" s="239">
        <f>IF(O164="nulová",K164,0)</f>
        <v>0</v>
      </c>
      <c r="BJ164" s="21" t="s">
        <v>80</v>
      </c>
      <c r="BK164" s="239">
        <f>ROUND(P164*H164,2)</f>
        <v>0</v>
      </c>
      <c r="BL164" s="21" t="s">
        <v>216</v>
      </c>
      <c r="BM164" s="21" t="s">
        <v>312</v>
      </c>
    </row>
    <row r="165" spans="2:47" s="1" customFormat="1" ht="13.5">
      <c r="B165" s="43"/>
      <c r="C165" s="71"/>
      <c r="D165" s="240" t="s">
        <v>140</v>
      </c>
      <c r="E165" s="71"/>
      <c r="F165" s="241" t="s">
        <v>313</v>
      </c>
      <c r="G165" s="71"/>
      <c r="H165" s="71"/>
      <c r="I165" s="194"/>
      <c r="J165" s="194"/>
      <c r="K165" s="71"/>
      <c r="L165" s="71"/>
      <c r="M165" s="69"/>
      <c r="N165" s="242"/>
      <c r="O165" s="44"/>
      <c r="P165" s="44"/>
      <c r="Q165" s="44"/>
      <c r="R165" s="44"/>
      <c r="S165" s="44"/>
      <c r="T165" s="44"/>
      <c r="U165" s="44"/>
      <c r="V165" s="44"/>
      <c r="W165" s="44"/>
      <c r="X165" s="92"/>
      <c r="AT165" s="21" t="s">
        <v>140</v>
      </c>
      <c r="AU165" s="21" t="s">
        <v>82</v>
      </c>
    </row>
    <row r="166" spans="2:47" s="1" customFormat="1" ht="13.5">
      <c r="B166" s="43"/>
      <c r="C166" s="71"/>
      <c r="D166" s="240" t="s">
        <v>147</v>
      </c>
      <c r="E166" s="71"/>
      <c r="F166" s="253" t="s">
        <v>314</v>
      </c>
      <c r="G166" s="71"/>
      <c r="H166" s="71"/>
      <c r="I166" s="194"/>
      <c r="J166" s="194"/>
      <c r="K166" s="71"/>
      <c r="L166" s="71"/>
      <c r="M166" s="69"/>
      <c r="N166" s="242"/>
      <c r="O166" s="44"/>
      <c r="P166" s="44"/>
      <c r="Q166" s="44"/>
      <c r="R166" s="44"/>
      <c r="S166" s="44"/>
      <c r="T166" s="44"/>
      <c r="U166" s="44"/>
      <c r="V166" s="44"/>
      <c r="W166" s="44"/>
      <c r="X166" s="92"/>
      <c r="AT166" s="21" t="s">
        <v>147</v>
      </c>
      <c r="AU166" s="21" t="s">
        <v>82</v>
      </c>
    </row>
    <row r="167" spans="2:51" s="11" customFormat="1" ht="13.5">
      <c r="B167" s="254"/>
      <c r="C167" s="255"/>
      <c r="D167" s="240" t="s">
        <v>149</v>
      </c>
      <c r="E167" s="256" t="s">
        <v>22</v>
      </c>
      <c r="F167" s="257" t="s">
        <v>315</v>
      </c>
      <c r="G167" s="255"/>
      <c r="H167" s="258">
        <v>8.843</v>
      </c>
      <c r="I167" s="259"/>
      <c r="J167" s="259"/>
      <c r="K167" s="255"/>
      <c r="L167" s="255"/>
      <c r="M167" s="260"/>
      <c r="N167" s="261"/>
      <c r="O167" s="262"/>
      <c r="P167" s="262"/>
      <c r="Q167" s="262"/>
      <c r="R167" s="262"/>
      <c r="S167" s="262"/>
      <c r="T167" s="262"/>
      <c r="U167" s="262"/>
      <c r="V167" s="262"/>
      <c r="W167" s="262"/>
      <c r="X167" s="263"/>
      <c r="AT167" s="264" t="s">
        <v>149</v>
      </c>
      <c r="AU167" s="264" t="s">
        <v>82</v>
      </c>
      <c r="AV167" s="11" t="s">
        <v>82</v>
      </c>
      <c r="AW167" s="11" t="s">
        <v>7</v>
      </c>
      <c r="AX167" s="11" t="s">
        <v>80</v>
      </c>
      <c r="AY167" s="264" t="s">
        <v>130</v>
      </c>
    </row>
    <row r="168" spans="2:65" s="1" customFormat="1" ht="25.5" customHeight="1">
      <c r="B168" s="43"/>
      <c r="C168" s="228" t="s">
        <v>316</v>
      </c>
      <c r="D168" s="228" t="s">
        <v>133</v>
      </c>
      <c r="E168" s="229" t="s">
        <v>317</v>
      </c>
      <c r="F168" s="230" t="s">
        <v>318</v>
      </c>
      <c r="G168" s="231" t="s">
        <v>136</v>
      </c>
      <c r="H168" s="232">
        <v>180</v>
      </c>
      <c r="I168" s="233"/>
      <c r="J168" s="233"/>
      <c r="K168" s="234">
        <f>ROUND(P168*H168,2)</f>
        <v>0</v>
      </c>
      <c r="L168" s="230" t="s">
        <v>137</v>
      </c>
      <c r="M168" s="69"/>
      <c r="N168" s="235" t="s">
        <v>22</v>
      </c>
      <c r="O168" s="236" t="s">
        <v>41</v>
      </c>
      <c r="P168" s="158">
        <f>I168+J168</f>
        <v>0</v>
      </c>
      <c r="Q168" s="158">
        <f>ROUND(I168*H168,2)</f>
        <v>0</v>
      </c>
      <c r="R168" s="158">
        <f>ROUND(J168*H168,2)</f>
        <v>0</v>
      </c>
      <c r="S168" s="44"/>
      <c r="T168" s="237">
        <f>S168*H168</f>
        <v>0</v>
      </c>
      <c r="U168" s="237">
        <v>0</v>
      </c>
      <c r="V168" s="237">
        <f>U168*H168</f>
        <v>0</v>
      </c>
      <c r="W168" s="237">
        <v>0</v>
      </c>
      <c r="X168" s="238">
        <f>W168*H168</f>
        <v>0</v>
      </c>
      <c r="AR168" s="21" t="s">
        <v>216</v>
      </c>
      <c r="AT168" s="21" t="s">
        <v>133</v>
      </c>
      <c r="AU168" s="21" t="s">
        <v>82</v>
      </c>
      <c r="AY168" s="21" t="s">
        <v>130</v>
      </c>
      <c r="BE168" s="239">
        <f>IF(O168="základní",K168,0)</f>
        <v>0</v>
      </c>
      <c r="BF168" s="239">
        <f>IF(O168="snížená",K168,0)</f>
        <v>0</v>
      </c>
      <c r="BG168" s="239">
        <f>IF(O168="zákl. přenesená",K168,0)</f>
        <v>0</v>
      </c>
      <c r="BH168" s="239">
        <f>IF(O168="sníž. přenesená",K168,0)</f>
        <v>0</v>
      </c>
      <c r="BI168" s="239">
        <f>IF(O168="nulová",K168,0)</f>
        <v>0</v>
      </c>
      <c r="BJ168" s="21" t="s">
        <v>80</v>
      </c>
      <c r="BK168" s="239">
        <f>ROUND(P168*H168,2)</f>
        <v>0</v>
      </c>
      <c r="BL168" s="21" t="s">
        <v>216</v>
      </c>
      <c r="BM168" s="21" t="s">
        <v>319</v>
      </c>
    </row>
    <row r="169" spans="2:47" s="1" customFormat="1" ht="13.5">
      <c r="B169" s="43"/>
      <c r="C169" s="71"/>
      <c r="D169" s="240" t="s">
        <v>140</v>
      </c>
      <c r="E169" s="71"/>
      <c r="F169" s="241" t="s">
        <v>320</v>
      </c>
      <c r="G169" s="71"/>
      <c r="H169" s="71"/>
      <c r="I169" s="194"/>
      <c r="J169" s="194"/>
      <c r="K169" s="71"/>
      <c r="L169" s="71"/>
      <c r="M169" s="69"/>
      <c r="N169" s="242"/>
      <c r="O169" s="44"/>
      <c r="P169" s="44"/>
      <c r="Q169" s="44"/>
      <c r="R169" s="44"/>
      <c r="S169" s="44"/>
      <c r="T169" s="44"/>
      <c r="U169" s="44"/>
      <c r="V169" s="44"/>
      <c r="W169" s="44"/>
      <c r="X169" s="92"/>
      <c r="AT169" s="21" t="s">
        <v>140</v>
      </c>
      <c r="AU169" s="21" t="s">
        <v>82</v>
      </c>
    </row>
    <row r="170" spans="2:47" s="1" customFormat="1" ht="13.5">
      <c r="B170" s="43"/>
      <c r="C170" s="71"/>
      <c r="D170" s="240" t="s">
        <v>208</v>
      </c>
      <c r="E170" s="71"/>
      <c r="F170" s="253" t="s">
        <v>321</v>
      </c>
      <c r="G170" s="71"/>
      <c r="H170" s="71"/>
      <c r="I170" s="194"/>
      <c r="J170" s="194"/>
      <c r="K170" s="71"/>
      <c r="L170" s="71"/>
      <c r="M170" s="69"/>
      <c r="N170" s="242"/>
      <c r="O170" s="44"/>
      <c r="P170" s="44"/>
      <c r="Q170" s="44"/>
      <c r="R170" s="44"/>
      <c r="S170" s="44"/>
      <c r="T170" s="44"/>
      <c r="U170" s="44"/>
      <c r="V170" s="44"/>
      <c r="W170" s="44"/>
      <c r="X170" s="92"/>
      <c r="AT170" s="21" t="s">
        <v>208</v>
      </c>
      <c r="AU170" s="21" t="s">
        <v>82</v>
      </c>
    </row>
    <row r="171" spans="2:47" s="1" customFormat="1" ht="13.5">
      <c r="B171" s="43"/>
      <c r="C171" s="71"/>
      <c r="D171" s="240" t="s">
        <v>147</v>
      </c>
      <c r="E171" s="71"/>
      <c r="F171" s="253" t="s">
        <v>322</v>
      </c>
      <c r="G171" s="71"/>
      <c r="H171" s="71"/>
      <c r="I171" s="194"/>
      <c r="J171" s="194"/>
      <c r="K171" s="71"/>
      <c r="L171" s="71"/>
      <c r="M171" s="69"/>
      <c r="N171" s="242"/>
      <c r="O171" s="44"/>
      <c r="P171" s="44"/>
      <c r="Q171" s="44"/>
      <c r="R171" s="44"/>
      <c r="S171" s="44"/>
      <c r="T171" s="44"/>
      <c r="U171" s="44"/>
      <c r="V171" s="44"/>
      <c r="W171" s="44"/>
      <c r="X171" s="92"/>
      <c r="AT171" s="21" t="s">
        <v>147</v>
      </c>
      <c r="AU171" s="21" t="s">
        <v>82</v>
      </c>
    </row>
    <row r="172" spans="2:65" s="1" customFormat="1" ht="25.5" customHeight="1">
      <c r="B172" s="43"/>
      <c r="C172" s="228" t="s">
        <v>323</v>
      </c>
      <c r="D172" s="228" t="s">
        <v>133</v>
      </c>
      <c r="E172" s="229" t="s">
        <v>324</v>
      </c>
      <c r="F172" s="230" t="s">
        <v>325</v>
      </c>
      <c r="G172" s="231" t="s">
        <v>136</v>
      </c>
      <c r="H172" s="232">
        <v>110</v>
      </c>
      <c r="I172" s="233"/>
      <c r="J172" s="233"/>
      <c r="K172" s="234">
        <f>ROUND(P172*H172,2)</f>
        <v>0</v>
      </c>
      <c r="L172" s="230" t="s">
        <v>137</v>
      </c>
      <c r="M172" s="69"/>
      <c r="N172" s="235" t="s">
        <v>22</v>
      </c>
      <c r="O172" s="236" t="s">
        <v>41</v>
      </c>
      <c r="P172" s="158">
        <f>I172+J172</f>
        <v>0</v>
      </c>
      <c r="Q172" s="158">
        <f>ROUND(I172*H172,2)</f>
        <v>0</v>
      </c>
      <c r="R172" s="158">
        <f>ROUND(J172*H172,2)</f>
        <v>0</v>
      </c>
      <c r="S172" s="44"/>
      <c r="T172" s="237">
        <f>S172*H172</f>
        <v>0</v>
      </c>
      <c r="U172" s="237">
        <v>0</v>
      </c>
      <c r="V172" s="237">
        <f>U172*H172</f>
        <v>0</v>
      </c>
      <c r="W172" s="237">
        <v>0</v>
      </c>
      <c r="X172" s="238">
        <f>W172*H172</f>
        <v>0</v>
      </c>
      <c r="AR172" s="21" t="s">
        <v>216</v>
      </c>
      <c r="AT172" s="21" t="s">
        <v>133</v>
      </c>
      <c r="AU172" s="21" t="s">
        <v>82</v>
      </c>
      <c r="AY172" s="21" t="s">
        <v>130</v>
      </c>
      <c r="BE172" s="239">
        <f>IF(O172="základní",K172,0)</f>
        <v>0</v>
      </c>
      <c r="BF172" s="239">
        <f>IF(O172="snížená",K172,0)</f>
        <v>0</v>
      </c>
      <c r="BG172" s="239">
        <f>IF(O172="zákl. přenesená",K172,0)</f>
        <v>0</v>
      </c>
      <c r="BH172" s="239">
        <f>IF(O172="sníž. přenesená",K172,0)</f>
        <v>0</v>
      </c>
      <c r="BI172" s="239">
        <f>IF(O172="nulová",K172,0)</f>
        <v>0</v>
      </c>
      <c r="BJ172" s="21" t="s">
        <v>80</v>
      </c>
      <c r="BK172" s="239">
        <f>ROUND(P172*H172,2)</f>
        <v>0</v>
      </c>
      <c r="BL172" s="21" t="s">
        <v>216</v>
      </c>
      <c r="BM172" s="21" t="s">
        <v>326</v>
      </c>
    </row>
    <row r="173" spans="2:47" s="1" customFormat="1" ht="13.5">
      <c r="B173" s="43"/>
      <c r="C173" s="71"/>
      <c r="D173" s="240" t="s">
        <v>140</v>
      </c>
      <c r="E173" s="71"/>
      <c r="F173" s="241" t="s">
        <v>327</v>
      </c>
      <c r="G173" s="71"/>
      <c r="H173" s="71"/>
      <c r="I173" s="194"/>
      <c r="J173" s="194"/>
      <c r="K173" s="71"/>
      <c r="L173" s="71"/>
      <c r="M173" s="69"/>
      <c r="N173" s="242"/>
      <c r="O173" s="44"/>
      <c r="P173" s="44"/>
      <c r="Q173" s="44"/>
      <c r="R173" s="44"/>
      <c r="S173" s="44"/>
      <c r="T173" s="44"/>
      <c r="U173" s="44"/>
      <c r="V173" s="44"/>
      <c r="W173" s="44"/>
      <c r="X173" s="92"/>
      <c r="AT173" s="21" t="s">
        <v>140</v>
      </c>
      <c r="AU173" s="21" t="s">
        <v>82</v>
      </c>
    </row>
    <row r="174" spans="2:47" s="1" customFormat="1" ht="13.5">
      <c r="B174" s="43"/>
      <c r="C174" s="71"/>
      <c r="D174" s="240" t="s">
        <v>208</v>
      </c>
      <c r="E174" s="71"/>
      <c r="F174" s="253" t="s">
        <v>321</v>
      </c>
      <c r="G174" s="71"/>
      <c r="H174" s="71"/>
      <c r="I174" s="194"/>
      <c r="J174" s="194"/>
      <c r="K174" s="71"/>
      <c r="L174" s="71"/>
      <c r="M174" s="69"/>
      <c r="N174" s="242"/>
      <c r="O174" s="44"/>
      <c r="P174" s="44"/>
      <c r="Q174" s="44"/>
      <c r="R174" s="44"/>
      <c r="S174" s="44"/>
      <c r="T174" s="44"/>
      <c r="U174" s="44"/>
      <c r="V174" s="44"/>
      <c r="W174" s="44"/>
      <c r="X174" s="92"/>
      <c r="AT174" s="21" t="s">
        <v>208</v>
      </c>
      <c r="AU174" s="21" t="s">
        <v>82</v>
      </c>
    </row>
    <row r="175" spans="2:47" s="1" customFormat="1" ht="13.5">
      <c r="B175" s="43"/>
      <c r="C175" s="71"/>
      <c r="D175" s="240" t="s">
        <v>147</v>
      </c>
      <c r="E175" s="71"/>
      <c r="F175" s="253" t="s">
        <v>328</v>
      </c>
      <c r="G175" s="71"/>
      <c r="H175" s="71"/>
      <c r="I175" s="194"/>
      <c r="J175" s="194"/>
      <c r="K175" s="71"/>
      <c r="L175" s="71"/>
      <c r="M175" s="69"/>
      <c r="N175" s="242"/>
      <c r="O175" s="44"/>
      <c r="P175" s="44"/>
      <c r="Q175" s="44"/>
      <c r="R175" s="44"/>
      <c r="S175" s="44"/>
      <c r="T175" s="44"/>
      <c r="U175" s="44"/>
      <c r="V175" s="44"/>
      <c r="W175" s="44"/>
      <c r="X175" s="92"/>
      <c r="AT175" s="21" t="s">
        <v>147</v>
      </c>
      <c r="AU175" s="21" t="s">
        <v>82</v>
      </c>
    </row>
    <row r="176" spans="2:51" s="11" customFormat="1" ht="13.5">
      <c r="B176" s="254"/>
      <c r="C176" s="255"/>
      <c r="D176" s="240" t="s">
        <v>149</v>
      </c>
      <c r="E176" s="256" t="s">
        <v>22</v>
      </c>
      <c r="F176" s="257" t="s">
        <v>329</v>
      </c>
      <c r="G176" s="255"/>
      <c r="H176" s="258">
        <v>110</v>
      </c>
      <c r="I176" s="259"/>
      <c r="J176" s="259"/>
      <c r="K176" s="255"/>
      <c r="L176" s="255"/>
      <c r="M176" s="260"/>
      <c r="N176" s="261"/>
      <c r="O176" s="262"/>
      <c r="P176" s="262"/>
      <c r="Q176" s="262"/>
      <c r="R176" s="262"/>
      <c r="S176" s="262"/>
      <c r="T176" s="262"/>
      <c r="U176" s="262"/>
      <c r="V176" s="262"/>
      <c r="W176" s="262"/>
      <c r="X176" s="263"/>
      <c r="AT176" s="264" t="s">
        <v>149</v>
      </c>
      <c r="AU176" s="264" t="s">
        <v>82</v>
      </c>
      <c r="AV176" s="11" t="s">
        <v>82</v>
      </c>
      <c r="AW176" s="11" t="s">
        <v>7</v>
      </c>
      <c r="AX176" s="11" t="s">
        <v>80</v>
      </c>
      <c r="AY176" s="264" t="s">
        <v>130</v>
      </c>
    </row>
    <row r="177" spans="2:65" s="1" customFormat="1" ht="25.5" customHeight="1">
      <c r="B177" s="43"/>
      <c r="C177" s="228" t="s">
        <v>330</v>
      </c>
      <c r="D177" s="228" t="s">
        <v>133</v>
      </c>
      <c r="E177" s="229" t="s">
        <v>331</v>
      </c>
      <c r="F177" s="230" t="s">
        <v>332</v>
      </c>
      <c r="G177" s="231" t="s">
        <v>136</v>
      </c>
      <c r="H177" s="232">
        <v>290</v>
      </c>
      <c r="I177" s="233"/>
      <c r="J177" s="233"/>
      <c r="K177" s="234">
        <f>ROUND(P177*H177,2)</f>
        <v>0</v>
      </c>
      <c r="L177" s="230" t="s">
        <v>137</v>
      </c>
      <c r="M177" s="69"/>
      <c r="N177" s="235" t="s">
        <v>22</v>
      </c>
      <c r="O177" s="236" t="s">
        <v>41</v>
      </c>
      <c r="P177" s="158">
        <f>I177+J177</f>
        <v>0</v>
      </c>
      <c r="Q177" s="158">
        <f>ROUND(I177*H177,2)</f>
        <v>0</v>
      </c>
      <c r="R177" s="158">
        <f>ROUND(J177*H177,2)</f>
        <v>0</v>
      </c>
      <c r="S177" s="44"/>
      <c r="T177" s="237">
        <f>S177*H177</f>
        <v>0</v>
      </c>
      <c r="U177" s="237">
        <v>7E-05</v>
      </c>
      <c r="V177" s="237">
        <f>U177*H177</f>
        <v>0.0203</v>
      </c>
      <c r="W177" s="237">
        <v>0</v>
      </c>
      <c r="X177" s="238">
        <f>W177*H177</f>
        <v>0</v>
      </c>
      <c r="AR177" s="21" t="s">
        <v>216</v>
      </c>
      <c r="AT177" s="21" t="s">
        <v>133</v>
      </c>
      <c r="AU177" s="21" t="s">
        <v>82</v>
      </c>
      <c r="AY177" s="21" t="s">
        <v>130</v>
      </c>
      <c r="BE177" s="239">
        <f>IF(O177="základní",K177,0)</f>
        <v>0</v>
      </c>
      <c r="BF177" s="239">
        <f>IF(O177="snížená",K177,0)</f>
        <v>0</v>
      </c>
      <c r="BG177" s="239">
        <f>IF(O177="zákl. přenesená",K177,0)</f>
        <v>0</v>
      </c>
      <c r="BH177" s="239">
        <f>IF(O177="sníž. přenesená",K177,0)</f>
        <v>0</v>
      </c>
      <c r="BI177" s="239">
        <f>IF(O177="nulová",K177,0)</f>
        <v>0</v>
      </c>
      <c r="BJ177" s="21" t="s">
        <v>80</v>
      </c>
      <c r="BK177" s="239">
        <f>ROUND(P177*H177,2)</f>
        <v>0</v>
      </c>
      <c r="BL177" s="21" t="s">
        <v>216</v>
      </c>
      <c r="BM177" s="21" t="s">
        <v>333</v>
      </c>
    </row>
    <row r="178" spans="2:47" s="1" customFormat="1" ht="13.5">
      <c r="B178" s="43"/>
      <c r="C178" s="71"/>
      <c r="D178" s="240" t="s">
        <v>140</v>
      </c>
      <c r="E178" s="71"/>
      <c r="F178" s="241" t="s">
        <v>334</v>
      </c>
      <c r="G178" s="71"/>
      <c r="H178" s="71"/>
      <c r="I178" s="194"/>
      <c r="J178" s="194"/>
      <c r="K178" s="71"/>
      <c r="L178" s="71"/>
      <c r="M178" s="69"/>
      <c r="N178" s="242"/>
      <c r="O178" s="44"/>
      <c r="P178" s="44"/>
      <c r="Q178" s="44"/>
      <c r="R178" s="44"/>
      <c r="S178" s="44"/>
      <c r="T178" s="44"/>
      <c r="U178" s="44"/>
      <c r="V178" s="44"/>
      <c r="W178" s="44"/>
      <c r="X178" s="92"/>
      <c r="AT178" s="21" t="s">
        <v>140</v>
      </c>
      <c r="AU178" s="21" t="s">
        <v>82</v>
      </c>
    </row>
    <row r="179" spans="2:47" s="1" customFormat="1" ht="13.5">
      <c r="B179" s="43"/>
      <c r="C179" s="71"/>
      <c r="D179" s="240" t="s">
        <v>208</v>
      </c>
      <c r="E179" s="71"/>
      <c r="F179" s="253" t="s">
        <v>335</v>
      </c>
      <c r="G179" s="71"/>
      <c r="H179" s="71"/>
      <c r="I179" s="194"/>
      <c r="J179" s="194"/>
      <c r="K179" s="71"/>
      <c r="L179" s="71"/>
      <c r="M179" s="69"/>
      <c r="N179" s="242"/>
      <c r="O179" s="44"/>
      <c r="P179" s="44"/>
      <c r="Q179" s="44"/>
      <c r="R179" s="44"/>
      <c r="S179" s="44"/>
      <c r="T179" s="44"/>
      <c r="U179" s="44"/>
      <c r="V179" s="44"/>
      <c r="W179" s="44"/>
      <c r="X179" s="92"/>
      <c r="AT179" s="21" t="s">
        <v>208</v>
      </c>
      <c r="AU179" s="21" t="s">
        <v>82</v>
      </c>
    </row>
    <row r="180" spans="2:65" s="1" customFormat="1" ht="16.5" customHeight="1">
      <c r="B180" s="43"/>
      <c r="C180" s="243" t="s">
        <v>336</v>
      </c>
      <c r="D180" s="243" t="s">
        <v>142</v>
      </c>
      <c r="E180" s="244" t="s">
        <v>337</v>
      </c>
      <c r="F180" s="245" t="s">
        <v>338</v>
      </c>
      <c r="G180" s="246" t="s">
        <v>136</v>
      </c>
      <c r="H180" s="247">
        <v>290</v>
      </c>
      <c r="I180" s="248"/>
      <c r="J180" s="249"/>
      <c r="K180" s="250">
        <f>ROUND(P180*H180,2)</f>
        <v>0</v>
      </c>
      <c r="L180" s="245" t="s">
        <v>137</v>
      </c>
      <c r="M180" s="251"/>
      <c r="N180" s="252" t="s">
        <v>22</v>
      </c>
      <c r="O180" s="236" t="s">
        <v>41</v>
      </c>
      <c r="P180" s="158">
        <f>I180+J180</f>
        <v>0</v>
      </c>
      <c r="Q180" s="158">
        <f>ROUND(I180*H180,2)</f>
        <v>0</v>
      </c>
      <c r="R180" s="158">
        <f>ROUND(J180*H180,2)</f>
        <v>0</v>
      </c>
      <c r="S180" s="44"/>
      <c r="T180" s="237">
        <f>S180*H180</f>
        <v>0</v>
      </c>
      <c r="U180" s="237">
        <v>7E-05</v>
      </c>
      <c r="V180" s="237">
        <f>U180*H180</f>
        <v>0.0203</v>
      </c>
      <c r="W180" s="237">
        <v>0</v>
      </c>
      <c r="X180" s="238">
        <f>W180*H180</f>
        <v>0</v>
      </c>
      <c r="AR180" s="21" t="s">
        <v>145</v>
      </c>
      <c r="AT180" s="21" t="s">
        <v>142</v>
      </c>
      <c r="AU180" s="21" t="s">
        <v>82</v>
      </c>
      <c r="AY180" s="21" t="s">
        <v>130</v>
      </c>
      <c r="BE180" s="239">
        <f>IF(O180="základní",K180,0)</f>
        <v>0</v>
      </c>
      <c r="BF180" s="239">
        <f>IF(O180="snížená",K180,0)</f>
        <v>0</v>
      </c>
      <c r="BG180" s="239">
        <f>IF(O180="zákl. přenesená",K180,0)</f>
        <v>0</v>
      </c>
      <c r="BH180" s="239">
        <f>IF(O180="sníž. přenesená",K180,0)</f>
        <v>0</v>
      </c>
      <c r="BI180" s="239">
        <f>IF(O180="nulová",K180,0)</f>
        <v>0</v>
      </c>
      <c r="BJ180" s="21" t="s">
        <v>80</v>
      </c>
      <c r="BK180" s="239">
        <f>ROUND(P180*H180,2)</f>
        <v>0</v>
      </c>
      <c r="BL180" s="21" t="s">
        <v>145</v>
      </c>
      <c r="BM180" s="21" t="s">
        <v>339</v>
      </c>
    </row>
    <row r="181" spans="2:47" s="1" customFormat="1" ht="13.5">
      <c r="B181" s="43"/>
      <c r="C181" s="71"/>
      <c r="D181" s="240" t="s">
        <v>140</v>
      </c>
      <c r="E181" s="71"/>
      <c r="F181" s="241" t="s">
        <v>338</v>
      </c>
      <c r="G181" s="71"/>
      <c r="H181" s="71"/>
      <c r="I181" s="194"/>
      <c r="J181" s="194"/>
      <c r="K181" s="71"/>
      <c r="L181" s="71"/>
      <c r="M181" s="69"/>
      <c r="N181" s="242"/>
      <c r="O181" s="44"/>
      <c r="P181" s="44"/>
      <c r="Q181" s="44"/>
      <c r="R181" s="44"/>
      <c r="S181" s="44"/>
      <c r="T181" s="44"/>
      <c r="U181" s="44"/>
      <c r="V181" s="44"/>
      <c r="W181" s="44"/>
      <c r="X181" s="92"/>
      <c r="AT181" s="21" t="s">
        <v>140</v>
      </c>
      <c r="AU181" s="21" t="s">
        <v>82</v>
      </c>
    </row>
    <row r="182" spans="2:65" s="1" customFormat="1" ht="25.5" customHeight="1">
      <c r="B182" s="43"/>
      <c r="C182" s="228" t="s">
        <v>340</v>
      </c>
      <c r="D182" s="228" t="s">
        <v>133</v>
      </c>
      <c r="E182" s="229" t="s">
        <v>341</v>
      </c>
      <c r="F182" s="230" t="s">
        <v>342</v>
      </c>
      <c r="G182" s="231" t="s">
        <v>136</v>
      </c>
      <c r="H182" s="232">
        <v>320</v>
      </c>
      <c r="I182" s="233"/>
      <c r="J182" s="233"/>
      <c r="K182" s="234">
        <f>ROUND(P182*H182,2)</f>
        <v>0</v>
      </c>
      <c r="L182" s="230" t="s">
        <v>137</v>
      </c>
      <c r="M182" s="69"/>
      <c r="N182" s="235" t="s">
        <v>22</v>
      </c>
      <c r="O182" s="236" t="s">
        <v>41</v>
      </c>
      <c r="P182" s="158">
        <f>I182+J182</f>
        <v>0</v>
      </c>
      <c r="Q182" s="158">
        <f>ROUND(I182*H182,2)</f>
        <v>0</v>
      </c>
      <c r="R182" s="158">
        <f>ROUND(J182*H182,2)</f>
        <v>0</v>
      </c>
      <c r="S182" s="44"/>
      <c r="T182" s="237">
        <f>S182*H182</f>
        <v>0</v>
      </c>
      <c r="U182" s="237">
        <v>0</v>
      </c>
      <c r="V182" s="237">
        <f>U182*H182</f>
        <v>0</v>
      </c>
      <c r="W182" s="237">
        <v>0</v>
      </c>
      <c r="X182" s="238">
        <f>W182*H182</f>
        <v>0</v>
      </c>
      <c r="AR182" s="21" t="s">
        <v>216</v>
      </c>
      <c r="AT182" s="21" t="s">
        <v>133</v>
      </c>
      <c r="AU182" s="21" t="s">
        <v>82</v>
      </c>
      <c r="AY182" s="21" t="s">
        <v>130</v>
      </c>
      <c r="BE182" s="239">
        <f>IF(O182="základní",K182,0)</f>
        <v>0</v>
      </c>
      <c r="BF182" s="239">
        <f>IF(O182="snížená",K182,0)</f>
        <v>0</v>
      </c>
      <c r="BG182" s="239">
        <f>IF(O182="zákl. přenesená",K182,0)</f>
        <v>0</v>
      </c>
      <c r="BH182" s="239">
        <f>IF(O182="sníž. přenesená",K182,0)</f>
        <v>0</v>
      </c>
      <c r="BI182" s="239">
        <f>IF(O182="nulová",K182,0)</f>
        <v>0</v>
      </c>
      <c r="BJ182" s="21" t="s">
        <v>80</v>
      </c>
      <c r="BK182" s="239">
        <f>ROUND(P182*H182,2)</f>
        <v>0</v>
      </c>
      <c r="BL182" s="21" t="s">
        <v>216</v>
      </c>
      <c r="BM182" s="21" t="s">
        <v>343</v>
      </c>
    </row>
    <row r="183" spans="2:47" s="1" customFormat="1" ht="13.5">
      <c r="B183" s="43"/>
      <c r="C183" s="71"/>
      <c r="D183" s="240" t="s">
        <v>140</v>
      </c>
      <c r="E183" s="71"/>
      <c r="F183" s="241" t="s">
        <v>344</v>
      </c>
      <c r="G183" s="71"/>
      <c r="H183" s="71"/>
      <c r="I183" s="194"/>
      <c r="J183" s="194"/>
      <c r="K183" s="71"/>
      <c r="L183" s="71"/>
      <c r="M183" s="69"/>
      <c r="N183" s="242"/>
      <c r="O183" s="44"/>
      <c r="P183" s="44"/>
      <c r="Q183" s="44"/>
      <c r="R183" s="44"/>
      <c r="S183" s="44"/>
      <c r="T183" s="44"/>
      <c r="U183" s="44"/>
      <c r="V183" s="44"/>
      <c r="W183" s="44"/>
      <c r="X183" s="92"/>
      <c r="AT183" s="21" t="s">
        <v>140</v>
      </c>
      <c r="AU183" s="21" t="s">
        <v>82</v>
      </c>
    </row>
    <row r="184" spans="2:65" s="1" customFormat="1" ht="25.5" customHeight="1">
      <c r="B184" s="43"/>
      <c r="C184" s="243" t="s">
        <v>345</v>
      </c>
      <c r="D184" s="243" t="s">
        <v>142</v>
      </c>
      <c r="E184" s="244" t="s">
        <v>346</v>
      </c>
      <c r="F184" s="245" t="s">
        <v>347</v>
      </c>
      <c r="G184" s="246" t="s">
        <v>136</v>
      </c>
      <c r="H184" s="247">
        <v>320</v>
      </c>
      <c r="I184" s="248"/>
      <c r="J184" s="249"/>
      <c r="K184" s="250">
        <f>ROUND(P184*H184,2)</f>
        <v>0</v>
      </c>
      <c r="L184" s="245" t="s">
        <v>137</v>
      </c>
      <c r="M184" s="251"/>
      <c r="N184" s="252" t="s">
        <v>22</v>
      </c>
      <c r="O184" s="236" t="s">
        <v>41</v>
      </c>
      <c r="P184" s="158">
        <f>I184+J184</f>
        <v>0</v>
      </c>
      <c r="Q184" s="158">
        <f>ROUND(I184*H184,2)</f>
        <v>0</v>
      </c>
      <c r="R184" s="158">
        <f>ROUND(J184*H184,2)</f>
        <v>0</v>
      </c>
      <c r="S184" s="44"/>
      <c r="T184" s="237">
        <f>S184*H184</f>
        <v>0</v>
      </c>
      <c r="U184" s="237">
        <v>0.00026</v>
      </c>
      <c r="V184" s="237">
        <f>U184*H184</f>
        <v>0.0832</v>
      </c>
      <c r="W184" s="237">
        <v>0</v>
      </c>
      <c r="X184" s="238">
        <f>W184*H184</f>
        <v>0</v>
      </c>
      <c r="AR184" s="21" t="s">
        <v>159</v>
      </c>
      <c r="AT184" s="21" t="s">
        <v>142</v>
      </c>
      <c r="AU184" s="21" t="s">
        <v>82</v>
      </c>
      <c r="AY184" s="21" t="s">
        <v>130</v>
      </c>
      <c r="BE184" s="239">
        <f>IF(O184="základní",K184,0)</f>
        <v>0</v>
      </c>
      <c r="BF184" s="239">
        <f>IF(O184="snížená",K184,0)</f>
        <v>0</v>
      </c>
      <c r="BG184" s="239">
        <f>IF(O184="zákl. přenesená",K184,0)</f>
        <v>0</v>
      </c>
      <c r="BH184" s="239">
        <f>IF(O184="sníž. přenesená",K184,0)</f>
        <v>0</v>
      </c>
      <c r="BI184" s="239">
        <f>IF(O184="nulová",K184,0)</f>
        <v>0</v>
      </c>
      <c r="BJ184" s="21" t="s">
        <v>80</v>
      </c>
      <c r="BK184" s="239">
        <f>ROUND(P184*H184,2)</f>
        <v>0</v>
      </c>
      <c r="BL184" s="21" t="s">
        <v>138</v>
      </c>
      <c r="BM184" s="21" t="s">
        <v>348</v>
      </c>
    </row>
    <row r="185" spans="2:47" s="1" customFormat="1" ht="13.5">
      <c r="B185" s="43"/>
      <c r="C185" s="71"/>
      <c r="D185" s="240" t="s">
        <v>140</v>
      </c>
      <c r="E185" s="71"/>
      <c r="F185" s="241" t="s">
        <v>347</v>
      </c>
      <c r="G185" s="71"/>
      <c r="H185" s="71"/>
      <c r="I185" s="194"/>
      <c r="J185" s="194"/>
      <c r="K185" s="71"/>
      <c r="L185" s="71"/>
      <c r="M185" s="69"/>
      <c r="N185" s="242"/>
      <c r="O185" s="44"/>
      <c r="P185" s="44"/>
      <c r="Q185" s="44"/>
      <c r="R185" s="44"/>
      <c r="S185" s="44"/>
      <c r="T185" s="44"/>
      <c r="U185" s="44"/>
      <c r="V185" s="44"/>
      <c r="W185" s="44"/>
      <c r="X185" s="92"/>
      <c r="AT185" s="21" t="s">
        <v>140</v>
      </c>
      <c r="AU185" s="21" t="s">
        <v>82</v>
      </c>
    </row>
    <row r="186" spans="2:65" s="1" customFormat="1" ht="16.5" customHeight="1">
      <c r="B186" s="43"/>
      <c r="C186" s="228" t="s">
        <v>349</v>
      </c>
      <c r="D186" s="228" t="s">
        <v>133</v>
      </c>
      <c r="E186" s="229" t="s">
        <v>350</v>
      </c>
      <c r="F186" s="230" t="s">
        <v>351</v>
      </c>
      <c r="G186" s="231" t="s">
        <v>136</v>
      </c>
      <c r="H186" s="232">
        <v>180</v>
      </c>
      <c r="I186" s="233"/>
      <c r="J186" s="233"/>
      <c r="K186" s="234">
        <f>ROUND(P186*H186,2)</f>
        <v>0</v>
      </c>
      <c r="L186" s="230" t="s">
        <v>137</v>
      </c>
      <c r="M186" s="69"/>
      <c r="N186" s="235" t="s">
        <v>22</v>
      </c>
      <c r="O186" s="236" t="s">
        <v>41</v>
      </c>
      <c r="P186" s="158">
        <f>I186+J186</f>
        <v>0</v>
      </c>
      <c r="Q186" s="158">
        <f>ROUND(I186*H186,2)</f>
        <v>0</v>
      </c>
      <c r="R186" s="158">
        <f>ROUND(J186*H186,2)</f>
        <v>0</v>
      </c>
      <c r="S186" s="44"/>
      <c r="T186" s="237">
        <f>S186*H186</f>
        <v>0</v>
      </c>
      <c r="U186" s="237">
        <v>0</v>
      </c>
      <c r="V186" s="237">
        <f>U186*H186</f>
        <v>0</v>
      </c>
      <c r="W186" s="237">
        <v>0</v>
      </c>
      <c r="X186" s="238">
        <f>W186*H186</f>
        <v>0</v>
      </c>
      <c r="AR186" s="21" t="s">
        <v>216</v>
      </c>
      <c r="AT186" s="21" t="s">
        <v>133</v>
      </c>
      <c r="AU186" s="21" t="s">
        <v>82</v>
      </c>
      <c r="AY186" s="21" t="s">
        <v>130</v>
      </c>
      <c r="BE186" s="239">
        <f>IF(O186="základní",K186,0)</f>
        <v>0</v>
      </c>
      <c r="BF186" s="239">
        <f>IF(O186="snížená",K186,0)</f>
        <v>0</v>
      </c>
      <c r="BG186" s="239">
        <f>IF(O186="zákl. přenesená",K186,0)</f>
        <v>0</v>
      </c>
      <c r="BH186" s="239">
        <f>IF(O186="sníž. přenesená",K186,0)</f>
        <v>0</v>
      </c>
      <c r="BI186" s="239">
        <f>IF(O186="nulová",K186,0)</f>
        <v>0</v>
      </c>
      <c r="BJ186" s="21" t="s">
        <v>80</v>
      </c>
      <c r="BK186" s="239">
        <f>ROUND(P186*H186,2)</f>
        <v>0</v>
      </c>
      <c r="BL186" s="21" t="s">
        <v>216</v>
      </c>
      <c r="BM186" s="21" t="s">
        <v>352</v>
      </c>
    </row>
    <row r="187" spans="2:47" s="1" customFormat="1" ht="13.5">
      <c r="B187" s="43"/>
      <c r="C187" s="71"/>
      <c r="D187" s="240" t="s">
        <v>140</v>
      </c>
      <c r="E187" s="71"/>
      <c r="F187" s="241" t="s">
        <v>353</v>
      </c>
      <c r="G187" s="71"/>
      <c r="H187" s="71"/>
      <c r="I187" s="194"/>
      <c r="J187" s="194"/>
      <c r="K187" s="71"/>
      <c r="L187" s="71"/>
      <c r="M187" s="69"/>
      <c r="N187" s="242"/>
      <c r="O187" s="44"/>
      <c r="P187" s="44"/>
      <c r="Q187" s="44"/>
      <c r="R187" s="44"/>
      <c r="S187" s="44"/>
      <c r="T187" s="44"/>
      <c r="U187" s="44"/>
      <c r="V187" s="44"/>
      <c r="W187" s="44"/>
      <c r="X187" s="92"/>
      <c r="AT187" s="21" t="s">
        <v>140</v>
      </c>
      <c r="AU187" s="21" t="s">
        <v>82</v>
      </c>
    </row>
    <row r="188" spans="2:65" s="1" customFormat="1" ht="16.5" customHeight="1">
      <c r="B188" s="43"/>
      <c r="C188" s="228" t="s">
        <v>354</v>
      </c>
      <c r="D188" s="228" t="s">
        <v>133</v>
      </c>
      <c r="E188" s="229" t="s">
        <v>355</v>
      </c>
      <c r="F188" s="230" t="s">
        <v>356</v>
      </c>
      <c r="G188" s="231" t="s">
        <v>136</v>
      </c>
      <c r="H188" s="232">
        <v>110</v>
      </c>
      <c r="I188" s="233"/>
      <c r="J188" s="233"/>
      <c r="K188" s="234">
        <f>ROUND(P188*H188,2)</f>
        <v>0</v>
      </c>
      <c r="L188" s="230" t="s">
        <v>137</v>
      </c>
      <c r="M188" s="69"/>
      <c r="N188" s="235" t="s">
        <v>22</v>
      </c>
      <c r="O188" s="236" t="s">
        <v>41</v>
      </c>
      <c r="P188" s="158">
        <f>I188+J188</f>
        <v>0</v>
      </c>
      <c r="Q188" s="158">
        <f>ROUND(I188*H188,2)</f>
        <v>0</v>
      </c>
      <c r="R188" s="158">
        <f>ROUND(J188*H188,2)</f>
        <v>0</v>
      </c>
      <c r="S188" s="44"/>
      <c r="T188" s="237">
        <f>S188*H188</f>
        <v>0</v>
      </c>
      <c r="U188" s="237">
        <v>0</v>
      </c>
      <c r="V188" s="237">
        <f>U188*H188</f>
        <v>0</v>
      </c>
      <c r="W188" s="237">
        <v>0</v>
      </c>
      <c r="X188" s="238">
        <f>W188*H188</f>
        <v>0</v>
      </c>
      <c r="AR188" s="21" t="s">
        <v>138</v>
      </c>
      <c r="AT188" s="21" t="s">
        <v>133</v>
      </c>
      <c r="AU188" s="21" t="s">
        <v>82</v>
      </c>
      <c r="AY188" s="21" t="s">
        <v>130</v>
      </c>
      <c r="BE188" s="239">
        <f>IF(O188="základní",K188,0)</f>
        <v>0</v>
      </c>
      <c r="BF188" s="239">
        <f>IF(O188="snížená",K188,0)</f>
        <v>0</v>
      </c>
      <c r="BG188" s="239">
        <f>IF(O188="zákl. přenesená",K188,0)</f>
        <v>0</v>
      </c>
      <c r="BH188" s="239">
        <f>IF(O188="sníž. přenesená",K188,0)</f>
        <v>0</v>
      </c>
      <c r="BI188" s="239">
        <f>IF(O188="nulová",K188,0)</f>
        <v>0</v>
      </c>
      <c r="BJ188" s="21" t="s">
        <v>80</v>
      </c>
      <c r="BK188" s="239">
        <f>ROUND(P188*H188,2)</f>
        <v>0</v>
      </c>
      <c r="BL188" s="21" t="s">
        <v>138</v>
      </c>
      <c r="BM188" s="21" t="s">
        <v>357</v>
      </c>
    </row>
    <row r="189" spans="2:47" s="1" customFormat="1" ht="13.5">
      <c r="B189" s="43"/>
      <c r="C189" s="71"/>
      <c r="D189" s="240" t="s">
        <v>140</v>
      </c>
      <c r="E189" s="71"/>
      <c r="F189" s="241" t="s">
        <v>358</v>
      </c>
      <c r="G189" s="71"/>
      <c r="H189" s="71"/>
      <c r="I189" s="194"/>
      <c r="J189" s="194"/>
      <c r="K189" s="71"/>
      <c r="L189" s="71"/>
      <c r="M189" s="69"/>
      <c r="N189" s="242"/>
      <c r="O189" s="44"/>
      <c r="P189" s="44"/>
      <c r="Q189" s="44"/>
      <c r="R189" s="44"/>
      <c r="S189" s="44"/>
      <c r="T189" s="44"/>
      <c r="U189" s="44"/>
      <c r="V189" s="44"/>
      <c r="W189" s="44"/>
      <c r="X189" s="92"/>
      <c r="AT189" s="21" t="s">
        <v>140</v>
      </c>
      <c r="AU189" s="21" t="s">
        <v>82</v>
      </c>
    </row>
    <row r="190" spans="2:51" s="11" customFormat="1" ht="13.5">
      <c r="B190" s="254"/>
      <c r="C190" s="255"/>
      <c r="D190" s="240" t="s">
        <v>149</v>
      </c>
      <c r="E190" s="256" t="s">
        <v>22</v>
      </c>
      <c r="F190" s="257" t="s">
        <v>329</v>
      </c>
      <c r="G190" s="255"/>
      <c r="H190" s="258">
        <v>110</v>
      </c>
      <c r="I190" s="259"/>
      <c r="J190" s="259"/>
      <c r="K190" s="255"/>
      <c r="L190" s="255"/>
      <c r="M190" s="260"/>
      <c r="N190" s="261"/>
      <c r="O190" s="262"/>
      <c r="P190" s="262"/>
      <c r="Q190" s="262"/>
      <c r="R190" s="262"/>
      <c r="S190" s="262"/>
      <c r="T190" s="262"/>
      <c r="U190" s="262"/>
      <c r="V190" s="262"/>
      <c r="W190" s="262"/>
      <c r="X190" s="263"/>
      <c r="AT190" s="264" t="s">
        <v>149</v>
      </c>
      <c r="AU190" s="264" t="s">
        <v>82</v>
      </c>
      <c r="AV190" s="11" t="s">
        <v>82</v>
      </c>
      <c r="AW190" s="11" t="s">
        <v>7</v>
      </c>
      <c r="AX190" s="11" t="s">
        <v>80</v>
      </c>
      <c r="AY190" s="264" t="s">
        <v>130</v>
      </c>
    </row>
    <row r="191" spans="2:65" s="1" customFormat="1" ht="16.5" customHeight="1">
      <c r="B191" s="43"/>
      <c r="C191" s="243" t="s">
        <v>359</v>
      </c>
      <c r="D191" s="243" t="s">
        <v>142</v>
      </c>
      <c r="E191" s="244" t="s">
        <v>360</v>
      </c>
      <c r="F191" s="245" t="s">
        <v>361</v>
      </c>
      <c r="G191" s="246" t="s">
        <v>296</v>
      </c>
      <c r="H191" s="247">
        <v>8.45</v>
      </c>
      <c r="I191" s="248"/>
      <c r="J191" s="249"/>
      <c r="K191" s="250">
        <f>ROUND(P191*H191,2)</f>
        <v>0</v>
      </c>
      <c r="L191" s="245" t="s">
        <v>137</v>
      </c>
      <c r="M191" s="251"/>
      <c r="N191" s="252" t="s">
        <v>22</v>
      </c>
      <c r="O191" s="236" t="s">
        <v>41</v>
      </c>
      <c r="P191" s="158">
        <f>I191+J191</f>
        <v>0</v>
      </c>
      <c r="Q191" s="158">
        <f>ROUND(I191*H191,2)</f>
        <v>0</v>
      </c>
      <c r="R191" s="158">
        <f>ROUND(J191*H191,2)</f>
        <v>0</v>
      </c>
      <c r="S191" s="44"/>
      <c r="T191" s="237">
        <f>S191*H191</f>
        <v>0</v>
      </c>
      <c r="U191" s="237">
        <v>2.234</v>
      </c>
      <c r="V191" s="237">
        <f>U191*H191</f>
        <v>18.877299999999998</v>
      </c>
      <c r="W191" s="237">
        <v>0</v>
      </c>
      <c r="X191" s="238">
        <f>W191*H191</f>
        <v>0</v>
      </c>
      <c r="AR191" s="21" t="s">
        <v>145</v>
      </c>
      <c r="AT191" s="21" t="s">
        <v>142</v>
      </c>
      <c r="AU191" s="21" t="s">
        <v>82</v>
      </c>
      <c r="AY191" s="21" t="s">
        <v>130</v>
      </c>
      <c r="BE191" s="239">
        <f>IF(O191="základní",K191,0)</f>
        <v>0</v>
      </c>
      <c r="BF191" s="239">
        <f>IF(O191="snížená",K191,0)</f>
        <v>0</v>
      </c>
      <c r="BG191" s="239">
        <f>IF(O191="zákl. přenesená",K191,0)</f>
        <v>0</v>
      </c>
      <c r="BH191" s="239">
        <f>IF(O191="sníž. přenesená",K191,0)</f>
        <v>0</v>
      </c>
      <c r="BI191" s="239">
        <f>IF(O191="nulová",K191,0)</f>
        <v>0</v>
      </c>
      <c r="BJ191" s="21" t="s">
        <v>80</v>
      </c>
      <c r="BK191" s="239">
        <f>ROUND(P191*H191,2)</f>
        <v>0</v>
      </c>
      <c r="BL191" s="21" t="s">
        <v>145</v>
      </c>
      <c r="BM191" s="21" t="s">
        <v>362</v>
      </c>
    </row>
    <row r="192" spans="2:47" s="1" customFormat="1" ht="13.5">
      <c r="B192" s="43"/>
      <c r="C192" s="71"/>
      <c r="D192" s="240" t="s">
        <v>140</v>
      </c>
      <c r="E192" s="71"/>
      <c r="F192" s="241" t="s">
        <v>361</v>
      </c>
      <c r="G192" s="71"/>
      <c r="H192" s="71"/>
      <c r="I192" s="194"/>
      <c r="J192" s="194"/>
      <c r="K192" s="71"/>
      <c r="L192" s="71"/>
      <c r="M192" s="69"/>
      <c r="N192" s="242"/>
      <c r="O192" s="44"/>
      <c r="P192" s="44"/>
      <c r="Q192" s="44"/>
      <c r="R192" s="44"/>
      <c r="S192" s="44"/>
      <c r="T192" s="44"/>
      <c r="U192" s="44"/>
      <c r="V192" s="44"/>
      <c r="W192" s="44"/>
      <c r="X192" s="92"/>
      <c r="AT192" s="21" t="s">
        <v>140</v>
      </c>
      <c r="AU192" s="21" t="s">
        <v>82</v>
      </c>
    </row>
    <row r="193" spans="2:51" s="11" customFormat="1" ht="13.5">
      <c r="B193" s="254"/>
      <c r="C193" s="255"/>
      <c r="D193" s="240" t="s">
        <v>149</v>
      </c>
      <c r="E193" s="256" t="s">
        <v>22</v>
      </c>
      <c r="F193" s="257" t="s">
        <v>363</v>
      </c>
      <c r="G193" s="255"/>
      <c r="H193" s="258">
        <v>8.45</v>
      </c>
      <c r="I193" s="259"/>
      <c r="J193" s="259"/>
      <c r="K193" s="255"/>
      <c r="L193" s="255"/>
      <c r="M193" s="260"/>
      <c r="N193" s="261"/>
      <c r="O193" s="262"/>
      <c r="P193" s="262"/>
      <c r="Q193" s="262"/>
      <c r="R193" s="262"/>
      <c r="S193" s="262"/>
      <c r="T193" s="262"/>
      <c r="U193" s="262"/>
      <c r="V193" s="262"/>
      <c r="W193" s="262"/>
      <c r="X193" s="263"/>
      <c r="AT193" s="264" t="s">
        <v>149</v>
      </c>
      <c r="AU193" s="264" t="s">
        <v>82</v>
      </c>
      <c r="AV193" s="11" t="s">
        <v>82</v>
      </c>
      <c r="AW193" s="11" t="s">
        <v>7</v>
      </c>
      <c r="AX193" s="11" t="s">
        <v>80</v>
      </c>
      <c r="AY193" s="264" t="s">
        <v>130</v>
      </c>
    </row>
    <row r="194" spans="2:65" s="1" customFormat="1" ht="16.5" customHeight="1">
      <c r="B194" s="43"/>
      <c r="C194" s="228" t="s">
        <v>364</v>
      </c>
      <c r="D194" s="228" t="s">
        <v>133</v>
      </c>
      <c r="E194" s="229" t="s">
        <v>365</v>
      </c>
      <c r="F194" s="230" t="s">
        <v>366</v>
      </c>
      <c r="G194" s="231" t="s">
        <v>234</v>
      </c>
      <c r="H194" s="232">
        <v>19.455</v>
      </c>
      <c r="I194" s="233"/>
      <c r="J194" s="233"/>
      <c r="K194" s="234">
        <f>ROUND(P194*H194,2)</f>
        <v>0</v>
      </c>
      <c r="L194" s="230" t="s">
        <v>22</v>
      </c>
      <c r="M194" s="69"/>
      <c r="N194" s="235" t="s">
        <v>22</v>
      </c>
      <c r="O194" s="236" t="s">
        <v>41</v>
      </c>
      <c r="P194" s="158">
        <f>I194+J194</f>
        <v>0</v>
      </c>
      <c r="Q194" s="158">
        <f>ROUND(I194*H194,2)</f>
        <v>0</v>
      </c>
      <c r="R194" s="158">
        <f>ROUND(J194*H194,2)</f>
        <v>0</v>
      </c>
      <c r="S194" s="44"/>
      <c r="T194" s="237">
        <f>S194*H194</f>
        <v>0</v>
      </c>
      <c r="U194" s="237">
        <v>0</v>
      </c>
      <c r="V194" s="237">
        <f>U194*H194</f>
        <v>0</v>
      </c>
      <c r="W194" s="237">
        <v>0</v>
      </c>
      <c r="X194" s="238">
        <f>W194*H194</f>
        <v>0</v>
      </c>
      <c r="AR194" s="21" t="s">
        <v>216</v>
      </c>
      <c r="AT194" s="21" t="s">
        <v>133</v>
      </c>
      <c r="AU194" s="21" t="s">
        <v>82</v>
      </c>
      <c r="AY194" s="21" t="s">
        <v>130</v>
      </c>
      <c r="BE194" s="239">
        <f>IF(O194="základní",K194,0)</f>
        <v>0</v>
      </c>
      <c r="BF194" s="239">
        <f>IF(O194="snížená",K194,0)</f>
        <v>0</v>
      </c>
      <c r="BG194" s="239">
        <f>IF(O194="zákl. přenesená",K194,0)</f>
        <v>0</v>
      </c>
      <c r="BH194" s="239">
        <f>IF(O194="sníž. přenesená",K194,0)</f>
        <v>0</v>
      </c>
      <c r="BI194" s="239">
        <f>IF(O194="nulová",K194,0)</f>
        <v>0</v>
      </c>
      <c r="BJ194" s="21" t="s">
        <v>80</v>
      </c>
      <c r="BK194" s="239">
        <f>ROUND(P194*H194,2)</f>
        <v>0</v>
      </c>
      <c r="BL194" s="21" t="s">
        <v>216</v>
      </c>
      <c r="BM194" s="21" t="s">
        <v>367</v>
      </c>
    </row>
    <row r="195" spans="2:47" s="1" customFormat="1" ht="13.5">
      <c r="B195" s="43"/>
      <c r="C195" s="71"/>
      <c r="D195" s="240" t="s">
        <v>140</v>
      </c>
      <c r="E195" s="71"/>
      <c r="F195" s="241" t="s">
        <v>368</v>
      </c>
      <c r="G195" s="71"/>
      <c r="H195" s="71"/>
      <c r="I195" s="194"/>
      <c r="J195" s="194"/>
      <c r="K195" s="71"/>
      <c r="L195" s="71"/>
      <c r="M195" s="69"/>
      <c r="N195" s="242"/>
      <c r="O195" s="44"/>
      <c r="P195" s="44"/>
      <c r="Q195" s="44"/>
      <c r="R195" s="44"/>
      <c r="S195" s="44"/>
      <c r="T195" s="44"/>
      <c r="U195" s="44"/>
      <c r="V195" s="44"/>
      <c r="W195" s="44"/>
      <c r="X195" s="92"/>
      <c r="AT195" s="21" t="s">
        <v>140</v>
      </c>
      <c r="AU195" s="21" t="s">
        <v>82</v>
      </c>
    </row>
    <row r="196" spans="2:51" s="11" customFormat="1" ht="13.5">
      <c r="B196" s="254"/>
      <c r="C196" s="255"/>
      <c r="D196" s="240" t="s">
        <v>149</v>
      </c>
      <c r="E196" s="256" t="s">
        <v>22</v>
      </c>
      <c r="F196" s="257" t="s">
        <v>369</v>
      </c>
      <c r="G196" s="255"/>
      <c r="H196" s="258">
        <v>19.455</v>
      </c>
      <c r="I196" s="259"/>
      <c r="J196" s="259"/>
      <c r="K196" s="255"/>
      <c r="L196" s="255"/>
      <c r="M196" s="260"/>
      <c r="N196" s="261"/>
      <c r="O196" s="262"/>
      <c r="P196" s="262"/>
      <c r="Q196" s="262"/>
      <c r="R196" s="262"/>
      <c r="S196" s="262"/>
      <c r="T196" s="262"/>
      <c r="U196" s="262"/>
      <c r="V196" s="262"/>
      <c r="W196" s="262"/>
      <c r="X196" s="263"/>
      <c r="AT196" s="264" t="s">
        <v>149</v>
      </c>
      <c r="AU196" s="264" t="s">
        <v>82</v>
      </c>
      <c r="AV196" s="11" t="s">
        <v>82</v>
      </c>
      <c r="AW196" s="11" t="s">
        <v>7</v>
      </c>
      <c r="AX196" s="11" t="s">
        <v>80</v>
      </c>
      <c r="AY196" s="264" t="s">
        <v>130</v>
      </c>
    </row>
    <row r="197" spans="2:65" s="1" customFormat="1" ht="16.5" customHeight="1">
      <c r="B197" s="43"/>
      <c r="C197" s="228" t="s">
        <v>370</v>
      </c>
      <c r="D197" s="228" t="s">
        <v>133</v>
      </c>
      <c r="E197" s="229" t="s">
        <v>371</v>
      </c>
      <c r="F197" s="230" t="s">
        <v>372</v>
      </c>
      <c r="G197" s="231" t="s">
        <v>234</v>
      </c>
      <c r="H197" s="232">
        <v>77.82</v>
      </c>
      <c r="I197" s="233"/>
      <c r="J197" s="233"/>
      <c r="K197" s="234">
        <f>ROUND(P197*H197,2)</f>
        <v>0</v>
      </c>
      <c r="L197" s="230" t="s">
        <v>137</v>
      </c>
      <c r="M197" s="69"/>
      <c r="N197" s="235" t="s">
        <v>22</v>
      </c>
      <c r="O197" s="236" t="s">
        <v>41</v>
      </c>
      <c r="P197" s="158">
        <f>I197+J197</f>
        <v>0</v>
      </c>
      <c r="Q197" s="158">
        <f>ROUND(I197*H197,2)</f>
        <v>0</v>
      </c>
      <c r="R197" s="158">
        <f>ROUND(J197*H197,2)</f>
        <v>0</v>
      </c>
      <c r="S197" s="44"/>
      <c r="T197" s="237">
        <f>S197*H197</f>
        <v>0</v>
      </c>
      <c r="U197" s="237">
        <v>0</v>
      </c>
      <c r="V197" s="237">
        <f>U197*H197</f>
        <v>0</v>
      </c>
      <c r="W197" s="237">
        <v>0</v>
      </c>
      <c r="X197" s="238">
        <f>W197*H197</f>
        <v>0</v>
      </c>
      <c r="AR197" s="21" t="s">
        <v>216</v>
      </c>
      <c r="AT197" s="21" t="s">
        <v>133</v>
      </c>
      <c r="AU197" s="21" t="s">
        <v>82</v>
      </c>
      <c r="AY197" s="21" t="s">
        <v>130</v>
      </c>
      <c r="BE197" s="239">
        <f>IF(O197="základní",K197,0)</f>
        <v>0</v>
      </c>
      <c r="BF197" s="239">
        <f>IF(O197="snížená",K197,0)</f>
        <v>0</v>
      </c>
      <c r="BG197" s="239">
        <f>IF(O197="zákl. přenesená",K197,0)</f>
        <v>0</v>
      </c>
      <c r="BH197" s="239">
        <f>IF(O197="sníž. přenesená",K197,0)</f>
        <v>0</v>
      </c>
      <c r="BI197" s="239">
        <f>IF(O197="nulová",K197,0)</f>
        <v>0</v>
      </c>
      <c r="BJ197" s="21" t="s">
        <v>80</v>
      </c>
      <c r="BK197" s="239">
        <f>ROUND(P197*H197,2)</f>
        <v>0</v>
      </c>
      <c r="BL197" s="21" t="s">
        <v>216</v>
      </c>
      <c r="BM197" s="21" t="s">
        <v>373</v>
      </c>
    </row>
    <row r="198" spans="2:47" s="1" customFormat="1" ht="13.5">
      <c r="B198" s="43"/>
      <c r="C198" s="71"/>
      <c r="D198" s="240" t="s">
        <v>140</v>
      </c>
      <c r="E198" s="71"/>
      <c r="F198" s="241" t="s">
        <v>374</v>
      </c>
      <c r="G198" s="71"/>
      <c r="H198" s="71"/>
      <c r="I198" s="194"/>
      <c r="J198" s="194"/>
      <c r="K198" s="71"/>
      <c r="L198" s="71"/>
      <c r="M198" s="69"/>
      <c r="N198" s="242"/>
      <c r="O198" s="44"/>
      <c r="P198" s="44"/>
      <c r="Q198" s="44"/>
      <c r="R198" s="44"/>
      <c r="S198" s="44"/>
      <c r="T198" s="44"/>
      <c r="U198" s="44"/>
      <c r="V198" s="44"/>
      <c r="W198" s="44"/>
      <c r="X198" s="92"/>
      <c r="AT198" s="21" t="s">
        <v>140</v>
      </c>
      <c r="AU198" s="21" t="s">
        <v>82</v>
      </c>
    </row>
    <row r="199" spans="2:47" s="1" customFormat="1" ht="13.5">
      <c r="B199" s="43"/>
      <c r="C199" s="71"/>
      <c r="D199" s="240" t="s">
        <v>208</v>
      </c>
      <c r="E199" s="71"/>
      <c r="F199" s="253" t="s">
        <v>375</v>
      </c>
      <c r="G199" s="71"/>
      <c r="H199" s="71"/>
      <c r="I199" s="194"/>
      <c r="J199" s="194"/>
      <c r="K199" s="71"/>
      <c r="L199" s="71"/>
      <c r="M199" s="69"/>
      <c r="N199" s="242"/>
      <c r="O199" s="44"/>
      <c r="P199" s="44"/>
      <c r="Q199" s="44"/>
      <c r="R199" s="44"/>
      <c r="S199" s="44"/>
      <c r="T199" s="44"/>
      <c r="U199" s="44"/>
      <c r="V199" s="44"/>
      <c r="W199" s="44"/>
      <c r="X199" s="92"/>
      <c r="AT199" s="21" t="s">
        <v>208</v>
      </c>
      <c r="AU199" s="21" t="s">
        <v>82</v>
      </c>
    </row>
    <row r="200" spans="2:51" s="11" customFormat="1" ht="13.5">
      <c r="B200" s="254"/>
      <c r="C200" s="255"/>
      <c r="D200" s="240" t="s">
        <v>149</v>
      </c>
      <c r="E200" s="256" t="s">
        <v>22</v>
      </c>
      <c r="F200" s="257" t="s">
        <v>376</v>
      </c>
      <c r="G200" s="255"/>
      <c r="H200" s="258">
        <v>77.82</v>
      </c>
      <c r="I200" s="259"/>
      <c r="J200" s="259"/>
      <c r="K200" s="255"/>
      <c r="L200" s="255"/>
      <c r="M200" s="260"/>
      <c r="N200" s="261"/>
      <c r="O200" s="262"/>
      <c r="P200" s="262"/>
      <c r="Q200" s="262"/>
      <c r="R200" s="262"/>
      <c r="S200" s="262"/>
      <c r="T200" s="262"/>
      <c r="U200" s="262"/>
      <c r="V200" s="262"/>
      <c r="W200" s="262"/>
      <c r="X200" s="263"/>
      <c r="AT200" s="264" t="s">
        <v>149</v>
      </c>
      <c r="AU200" s="264" t="s">
        <v>82</v>
      </c>
      <c r="AV200" s="11" t="s">
        <v>82</v>
      </c>
      <c r="AW200" s="11" t="s">
        <v>7</v>
      </c>
      <c r="AX200" s="11" t="s">
        <v>80</v>
      </c>
      <c r="AY200" s="264" t="s">
        <v>130</v>
      </c>
    </row>
    <row r="201" spans="2:63" s="10" customFormat="1" ht="37.4" customHeight="1">
      <c r="B201" s="211"/>
      <c r="C201" s="212"/>
      <c r="D201" s="213" t="s">
        <v>71</v>
      </c>
      <c r="E201" s="214" t="s">
        <v>377</v>
      </c>
      <c r="F201" s="214" t="s">
        <v>378</v>
      </c>
      <c r="G201" s="212"/>
      <c r="H201" s="212"/>
      <c r="I201" s="215"/>
      <c r="J201" s="215"/>
      <c r="K201" s="216">
        <f>BK201</f>
        <v>0</v>
      </c>
      <c r="L201" s="212"/>
      <c r="M201" s="217"/>
      <c r="N201" s="218"/>
      <c r="O201" s="219"/>
      <c r="P201" s="219"/>
      <c r="Q201" s="220">
        <f>Q202</f>
        <v>0</v>
      </c>
      <c r="R201" s="220">
        <f>R202</f>
        <v>0</v>
      </c>
      <c r="S201" s="219"/>
      <c r="T201" s="221">
        <f>T202</f>
        <v>0</v>
      </c>
      <c r="U201" s="219"/>
      <c r="V201" s="221">
        <f>V202</f>
        <v>0</v>
      </c>
      <c r="W201" s="219"/>
      <c r="X201" s="222">
        <f>X202</f>
        <v>0</v>
      </c>
      <c r="AR201" s="223" t="s">
        <v>161</v>
      </c>
      <c r="AT201" s="224" t="s">
        <v>71</v>
      </c>
      <c r="AU201" s="224" t="s">
        <v>72</v>
      </c>
      <c r="AY201" s="223" t="s">
        <v>130</v>
      </c>
      <c r="BK201" s="225">
        <f>BK202</f>
        <v>0</v>
      </c>
    </row>
    <row r="202" spans="2:63" s="10" customFormat="1" ht="19.9" customHeight="1">
      <c r="B202" s="211"/>
      <c r="C202" s="212"/>
      <c r="D202" s="213" t="s">
        <v>71</v>
      </c>
      <c r="E202" s="226" t="s">
        <v>379</v>
      </c>
      <c r="F202" s="226" t="s">
        <v>380</v>
      </c>
      <c r="G202" s="212"/>
      <c r="H202" s="212"/>
      <c r="I202" s="215"/>
      <c r="J202" s="215"/>
      <c r="K202" s="227">
        <f>BK202</f>
        <v>0</v>
      </c>
      <c r="L202" s="212"/>
      <c r="M202" s="217"/>
      <c r="N202" s="218"/>
      <c r="O202" s="219"/>
      <c r="P202" s="219"/>
      <c r="Q202" s="220">
        <f>SUM(Q203:Q204)</f>
        <v>0</v>
      </c>
      <c r="R202" s="220">
        <f>SUM(R203:R204)</f>
        <v>0</v>
      </c>
      <c r="S202" s="219"/>
      <c r="T202" s="221">
        <f>SUM(T203:T204)</f>
        <v>0</v>
      </c>
      <c r="U202" s="219"/>
      <c r="V202" s="221">
        <f>SUM(V203:V204)</f>
        <v>0</v>
      </c>
      <c r="W202" s="219"/>
      <c r="X202" s="222">
        <f>SUM(X203:X204)</f>
        <v>0</v>
      </c>
      <c r="AR202" s="223" t="s">
        <v>161</v>
      </c>
      <c r="AT202" s="224" t="s">
        <v>71</v>
      </c>
      <c r="AU202" s="224" t="s">
        <v>80</v>
      </c>
      <c r="AY202" s="223" t="s">
        <v>130</v>
      </c>
      <c r="BK202" s="225">
        <f>SUM(BK203:BK204)</f>
        <v>0</v>
      </c>
    </row>
    <row r="203" spans="2:65" s="1" customFormat="1" ht="16.5" customHeight="1">
      <c r="B203" s="43"/>
      <c r="C203" s="228" t="s">
        <v>381</v>
      </c>
      <c r="D203" s="228" t="s">
        <v>133</v>
      </c>
      <c r="E203" s="229" t="s">
        <v>382</v>
      </c>
      <c r="F203" s="230" t="s">
        <v>383</v>
      </c>
      <c r="G203" s="231" t="s">
        <v>384</v>
      </c>
      <c r="H203" s="232">
        <v>1</v>
      </c>
      <c r="I203" s="233"/>
      <c r="J203" s="233"/>
      <c r="K203" s="234">
        <f>ROUND(P203*H203,2)</f>
        <v>0</v>
      </c>
      <c r="L203" s="230" t="s">
        <v>137</v>
      </c>
      <c r="M203" s="69"/>
      <c r="N203" s="235" t="s">
        <v>22</v>
      </c>
      <c r="O203" s="236" t="s">
        <v>41</v>
      </c>
      <c r="P203" s="158">
        <f>I203+J203</f>
        <v>0</v>
      </c>
      <c r="Q203" s="158">
        <f>ROUND(I203*H203,2)</f>
        <v>0</v>
      </c>
      <c r="R203" s="158">
        <f>ROUND(J203*H203,2)</f>
        <v>0</v>
      </c>
      <c r="S203" s="44"/>
      <c r="T203" s="237">
        <f>S203*H203</f>
        <v>0</v>
      </c>
      <c r="U203" s="237">
        <v>0</v>
      </c>
      <c r="V203" s="237">
        <f>U203*H203</f>
        <v>0</v>
      </c>
      <c r="W203" s="237">
        <v>0</v>
      </c>
      <c r="X203" s="238">
        <f>W203*H203</f>
        <v>0</v>
      </c>
      <c r="AR203" s="21" t="s">
        <v>385</v>
      </c>
      <c r="AT203" s="21" t="s">
        <v>133</v>
      </c>
      <c r="AU203" s="21" t="s">
        <v>82</v>
      </c>
      <c r="AY203" s="21" t="s">
        <v>130</v>
      </c>
      <c r="BE203" s="239">
        <f>IF(O203="základní",K203,0)</f>
        <v>0</v>
      </c>
      <c r="BF203" s="239">
        <f>IF(O203="snížená",K203,0)</f>
        <v>0</v>
      </c>
      <c r="BG203" s="239">
        <f>IF(O203="zákl. přenesená",K203,0)</f>
        <v>0</v>
      </c>
      <c r="BH203" s="239">
        <f>IF(O203="sníž. přenesená",K203,0)</f>
        <v>0</v>
      </c>
      <c r="BI203" s="239">
        <f>IF(O203="nulová",K203,0)</f>
        <v>0</v>
      </c>
      <c r="BJ203" s="21" t="s">
        <v>80</v>
      </c>
      <c r="BK203" s="239">
        <f>ROUND(P203*H203,2)</f>
        <v>0</v>
      </c>
      <c r="BL203" s="21" t="s">
        <v>385</v>
      </c>
      <c r="BM203" s="21" t="s">
        <v>386</v>
      </c>
    </row>
    <row r="204" spans="2:47" s="1" customFormat="1" ht="13.5">
      <c r="B204" s="43"/>
      <c r="C204" s="71"/>
      <c r="D204" s="240" t="s">
        <v>140</v>
      </c>
      <c r="E204" s="71"/>
      <c r="F204" s="241" t="s">
        <v>387</v>
      </c>
      <c r="G204" s="71"/>
      <c r="H204" s="71"/>
      <c r="I204" s="194"/>
      <c r="J204" s="194"/>
      <c r="K204" s="71"/>
      <c r="L204" s="71"/>
      <c r="M204" s="69"/>
      <c r="N204" s="265"/>
      <c r="O204" s="266"/>
      <c r="P204" s="266"/>
      <c r="Q204" s="266"/>
      <c r="R204" s="266"/>
      <c r="S204" s="266"/>
      <c r="T204" s="266"/>
      <c r="U204" s="266"/>
      <c r="V204" s="266"/>
      <c r="W204" s="266"/>
      <c r="X204" s="267"/>
      <c r="AT204" s="21" t="s">
        <v>140</v>
      </c>
      <c r="AU204" s="21" t="s">
        <v>82</v>
      </c>
    </row>
    <row r="205" spans="2:13" s="1" customFormat="1" ht="6.95" customHeight="1">
      <c r="B205" s="64"/>
      <c r="C205" s="65"/>
      <c r="D205" s="65"/>
      <c r="E205" s="65"/>
      <c r="F205" s="65"/>
      <c r="G205" s="65"/>
      <c r="H205" s="65"/>
      <c r="I205" s="167"/>
      <c r="J205" s="167"/>
      <c r="K205" s="65"/>
      <c r="L205" s="65"/>
      <c r="M205" s="69"/>
    </row>
  </sheetData>
  <sheetProtection password="CC35" sheet="1" objects="1" scenarios="1" formatColumns="0" formatRows="0" autoFilter="0"/>
  <autoFilter ref="C84:L204"/>
  <mergeCells count="10">
    <mergeCell ref="E7:H7"/>
    <mergeCell ref="E9:H9"/>
    <mergeCell ref="E24:H24"/>
    <mergeCell ref="E47:H47"/>
    <mergeCell ref="E49:H49"/>
    <mergeCell ref="J53:J54"/>
    <mergeCell ref="E75:H75"/>
    <mergeCell ref="E77:H77"/>
    <mergeCell ref="G1:H1"/>
    <mergeCell ref="M2:Z2"/>
  </mergeCells>
  <hyperlinks>
    <hyperlink ref="F1:G1" location="C2" display="1) Krycí list soupisu"/>
    <hyperlink ref="G1:H1" location="C56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10" width="23.5" style="134" customWidth="1"/>
    <col min="11" max="11" width="23.5" style="0" customWidth="1"/>
    <col min="12" max="12" width="15.5" style="0" customWidth="1"/>
    <col min="14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4" width="20" style="0" hidden="1" customWidth="1"/>
    <col min="25" max="25" width="12.33203125" style="0" hidden="1" customWidth="1"/>
    <col min="26" max="26" width="16.33203125" style="0" customWidth="1"/>
    <col min="27" max="27" width="12.33203125" style="0" customWidth="1"/>
    <col min="28" max="28" width="1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8"/>
      <c r="B1" s="135"/>
      <c r="C1" s="135"/>
      <c r="D1" s="136" t="s">
        <v>1</v>
      </c>
      <c r="E1" s="135"/>
      <c r="F1" s="137" t="s">
        <v>86</v>
      </c>
      <c r="G1" s="137" t="s">
        <v>87</v>
      </c>
      <c r="H1" s="137"/>
      <c r="I1" s="138"/>
      <c r="J1" s="139" t="s">
        <v>88</v>
      </c>
      <c r="K1" s="136" t="s">
        <v>89</v>
      </c>
      <c r="L1" s="137" t="s">
        <v>90</v>
      </c>
      <c r="M1" s="137"/>
      <c r="N1" s="137"/>
      <c r="O1" s="137"/>
      <c r="P1" s="137"/>
      <c r="Q1" s="137"/>
      <c r="R1" s="137"/>
      <c r="S1" s="137"/>
      <c r="T1" s="137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AT2" s="21" t="s">
        <v>85</v>
      </c>
    </row>
    <row r="3" spans="2:46" ht="6.95" customHeight="1">
      <c r="B3" s="22"/>
      <c r="C3" s="23"/>
      <c r="D3" s="23"/>
      <c r="E3" s="23"/>
      <c r="F3" s="23"/>
      <c r="G3" s="23"/>
      <c r="H3" s="23"/>
      <c r="I3" s="140"/>
      <c r="J3" s="140"/>
      <c r="K3" s="23"/>
      <c r="L3" s="24"/>
      <c r="AT3" s="21" t="s">
        <v>82</v>
      </c>
    </row>
    <row r="4" spans="2:46" ht="36.95" customHeight="1">
      <c r="B4" s="25"/>
      <c r="C4" s="26"/>
      <c r="D4" s="27" t="s">
        <v>91</v>
      </c>
      <c r="E4" s="26"/>
      <c r="F4" s="26"/>
      <c r="G4" s="26"/>
      <c r="H4" s="26"/>
      <c r="I4" s="141"/>
      <c r="J4" s="141"/>
      <c r="K4" s="26"/>
      <c r="L4" s="28"/>
      <c r="N4" s="29" t="s">
        <v>13</v>
      </c>
      <c r="AT4" s="21" t="s">
        <v>6</v>
      </c>
    </row>
    <row r="5" spans="2:12" ht="6.95" customHeight="1">
      <c r="B5" s="25"/>
      <c r="C5" s="26"/>
      <c r="D5" s="26"/>
      <c r="E5" s="26"/>
      <c r="F5" s="26"/>
      <c r="G5" s="26"/>
      <c r="H5" s="26"/>
      <c r="I5" s="141"/>
      <c r="J5" s="141"/>
      <c r="K5" s="26"/>
      <c r="L5" s="28"/>
    </row>
    <row r="6" spans="2:12" ht="13.5">
      <c r="B6" s="25"/>
      <c r="C6" s="26"/>
      <c r="D6" s="37" t="s">
        <v>19</v>
      </c>
      <c r="E6" s="26"/>
      <c r="F6" s="26"/>
      <c r="G6" s="26"/>
      <c r="H6" s="26"/>
      <c r="I6" s="141"/>
      <c r="J6" s="141"/>
      <c r="K6" s="26"/>
      <c r="L6" s="28"/>
    </row>
    <row r="7" spans="2:12" ht="16.5" customHeight="1">
      <c r="B7" s="25"/>
      <c r="C7" s="26"/>
      <c r="D7" s="26"/>
      <c r="E7" s="142" t="str">
        <f>'Rekapitulace stavby'!K6</f>
        <v>Rekonstrukce ul. Komenského</v>
      </c>
      <c r="F7" s="37"/>
      <c r="G7" s="37"/>
      <c r="H7" s="37"/>
      <c r="I7" s="141"/>
      <c r="J7" s="141"/>
      <c r="K7" s="26"/>
      <c r="L7" s="28"/>
    </row>
    <row r="8" spans="2:12" s="1" customFormat="1" ht="13.5">
      <c r="B8" s="43"/>
      <c r="C8" s="44"/>
      <c r="D8" s="37" t="s">
        <v>92</v>
      </c>
      <c r="E8" s="44"/>
      <c r="F8" s="44"/>
      <c r="G8" s="44"/>
      <c r="H8" s="44"/>
      <c r="I8" s="143"/>
      <c r="J8" s="143"/>
      <c r="K8" s="44"/>
      <c r="L8" s="48"/>
    </row>
    <row r="9" spans="2:12" s="1" customFormat="1" ht="36.95" customHeight="1">
      <c r="B9" s="43"/>
      <c r="C9" s="44"/>
      <c r="D9" s="44"/>
      <c r="E9" s="144" t="s">
        <v>388</v>
      </c>
      <c r="F9" s="44"/>
      <c r="G9" s="44"/>
      <c r="H9" s="44"/>
      <c r="I9" s="143"/>
      <c r="J9" s="143"/>
      <c r="K9" s="44"/>
      <c r="L9" s="48"/>
    </row>
    <row r="10" spans="2:12" s="1" customFormat="1" ht="13.5">
      <c r="B10" s="43"/>
      <c r="C10" s="44"/>
      <c r="D10" s="44"/>
      <c r="E10" s="44"/>
      <c r="F10" s="44"/>
      <c r="G10" s="44"/>
      <c r="H10" s="44"/>
      <c r="I10" s="143"/>
      <c r="J10" s="143"/>
      <c r="K10" s="44"/>
      <c r="L10" s="48"/>
    </row>
    <row r="11" spans="2:12" s="1" customFormat="1" ht="14.4" customHeight="1">
      <c r="B11" s="43"/>
      <c r="C11" s="44"/>
      <c r="D11" s="37" t="s">
        <v>21</v>
      </c>
      <c r="E11" s="44"/>
      <c r="F11" s="32" t="s">
        <v>22</v>
      </c>
      <c r="G11" s="44"/>
      <c r="H11" s="44"/>
      <c r="I11" s="145" t="s">
        <v>23</v>
      </c>
      <c r="J11" s="146" t="s">
        <v>22</v>
      </c>
      <c r="K11" s="44"/>
      <c r="L11" s="48"/>
    </row>
    <row r="12" spans="2:12" s="1" customFormat="1" ht="14.4" customHeight="1">
      <c r="B12" s="43"/>
      <c r="C12" s="44"/>
      <c r="D12" s="37" t="s">
        <v>24</v>
      </c>
      <c r="E12" s="44"/>
      <c r="F12" s="32" t="s">
        <v>25</v>
      </c>
      <c r="G12" s="44"/>
      <c r="H12" s="44"/>
      <c r="I12" s="145" t="s">
        <v>26</v>
      </c>
      <c r="J12" s="147" t="str">
        <f>'Rekapitulace stavby'!AN8</f>
        <v>20. 9. 2018</v>
      </c>
      <c r="K12" s="44"/>
      <c r="L12" s="48"/>
    </row>
    <row r="13" spans="2:12" s="1" customFormat="1" ht="10.8" customHeight="1">
      <c r="B13" s="43"/>
      <c r="C13" s="44"/>
      <c r="D13" s="44"/>
      <c r="E13" s="44"/>
      <c r="F13" s="44"/>
      <c r="G13" s="44"/>
      <c r="H13" s="44"/>
      <c r="I13" s="143"/>
      <c r="J13" s="143"/>
      <c r="K13" s="44"/>
      <c r="L13" s="48"/>
    </row>
    <row r="14" spans="2:12" s="1" customFormat="1" ht="14.4" customHeight="1">
      <c r="B14" s="43"/>
      <c r="C14" s="44"/>
      <c r="D14" s="37" t="s">
        <v>28</v>
      </c>
      <c r="E14" s="44"/>
      <c r="F14" s="44"/>
      <c r="G14" s="44"/>
      <c r="H14" s="44"/>
      <c r="I14" s="145" t="s">
        <v>29</v>
      </c>
      <c r="J14" s="146" t="str">
        <f>IF('Rekapitulace stavby'!AN10="","",'Rekapitulace stavby'!AN10)</f>
        <v/>
      </c>
      <c r="K14" s="44"/>
      <c r="L14" s="48"/>
    </row>
    <row r="15" spans="2:12" s="1" customFormat="1" ht="18" customHeight="1">
      <c r="B15" s="43"/>
      <c r="C15" s="44"/>
      <c r="D15" s="44"/>
      <c r="E15" s="32" t="str">
        <f>IF('Rekapitulace stavby'!E11="","",'Rekapitulace stavby'!E11)</f>
        <v xml:space="preserve"> </v>
      </c>
      <c r="F15" s="44"/>
      <c r="G15" s="44"/>
      <c r="H15" s="44"/>
      <c r="I15" s="145" t="s">
        <v>31</v>
      </c>
      <c r="J15" s="146" t="str">
        <f>IF('Rekapitulace stavby'!AN11="","",'Rekapitulace stavby'!AN11)</f>
        <v/>
      </c>
      <c r="K15" s="44"/>
      <c r="L15" s="48"/>
    </row>
    <row r="16" spans="2:12" s="1" customFormat="1" ht="6.95" customHeight="1">
      <c r="B16" s="43"/>
      <c r="C16" s="44"/>
      <c r="D16" s="44"/>
      <c r="E16" s="44"/>
      <c r="F16" s="44"/>
      <c r="G16" s="44"/>
      <c r="H16" s="44"/>
      <c r="I16" s="143"/>
      <c r="J16" s="143"/>
      <c r="K16" s="44"/>
      <c r="L16" s="48"/>
    </row>
    <row r="17" spans="2:12" s="1" customFormat="1" ht="14.4" customHeight="1">
      <c r="B17" s="43"/>
      <c r="C17" s="44"/>
      <c r="D17" s="37" t="s">
        <v>32</v>
      </c>
      <c r="E17" s="44"/>
      <c r="F17" s="44"/>
      <c r="G17" s="44"/>
      <c r="H17" s="44"/>
      <c r="I17" s="145" t="s">
        <v>29</v>
      </c>
      <c r="J17" s="146" t="str">
        <f>IF('Rekapitulace stavby'!AN13="Vyplň údaj","",IF('Rekapitulace stavby'!AN13="","",'Rekapitulace stavby'!AN13))</f>
        <v/>
      </c>
      <c r="K17" s="44"/>
      <c r="L17" s="48"/>
    </row>
    <row r="18" spans="2:12" s="1" customFormat="1" ht="18" customHeight="1">
      <c r="B18" s="43"/>
      <c r="C18" s="44"/>
      <c r="D18" s="44"/>
      <c r="E18" s="32" t="str">
        <f>IF('Rekapitulace stavby'!E14="Vyplň údaj","",IF('Rekapitulace stavby'!E14="","",'Rekapitulace stavby'!E14))</f>
        <v/>
      </c>
      <c r="F18" s="44"/>
      <c r="G18" s="44"/>
      <c r="H18" s="44"/>
      <c r="I18" s="145" t="s">
        <v>31</v>
      </c>
      <c r="J18" s="146" t="str">
        <f>IF('Rekapitulace stavby'!AN14="Vyplň údaj","",IF('Rekapitulace stavby'!AN14="","",'Rekapitulace stavby'!AN14))</f>
        <v/>
      </c>
      <c r="K18" s="44"/>
      <c r="L18" s="48"/>
    </row>
    <row r="19" spans="2:12" s="1" customFormat="1" ht="6.95" customHeight="1">
      <c r="B19" s="43"/>
      <c r="C19" s="44"/>
      <c r="D19" s="44"/>
      <c r="E19" s="44"/>
      <c r="F19" s="44"/>
      <c r="G19" s="44"/>
      <c r="H19" s="44"/>
      <c r="I19" s="143"/>
      <c r="J19" s="143"/>
      <c r="K19" s="44"/>
      <c r="L19" s="48"/>
    </row>
    <row r="20" spans="2:12" s="1" customFormat="1" ht="14.4" customHeight="1">
      <c r="B20" s="43"/>
      <c r="C20" s="44"/>
      <c r="D20" s="37" t="s">
        <v>34</v>
      </c>
      <c r="E20" s="44"/>
      <c r="F20" s="44"/>
      <c r="G20" s="44"/>
      <c r="H20" s="44"/>
      <c r="I20" s="145" t="s">
        <v>29</v>
      </c>
      <c r="J20" s="146" t="str">
        <f>IF('Rekapitulace stavby'!AN16="","",'Rekapitulace stavby'!AN16)</f>
        <v/>
      </c>
      <c r="K20" s="44"/>
      <c r="L20" s="48"/>
    </row>
    <row r="21" spans="2:12" s="1" customFormat="1" ht="18" customHeight="1">
      <c r="B21" s="43"/>
      <c r="C21" s="44"/>
      <c r="D21" s="44"/>
      <c r="E21" s="32" t="str">
        <f>IF('Rekapitulace stavby'!E17="","",'Rekapitulace stavby'!E17)</f>
        <v xml:space="preserve"> </v>
      </c>
      <c r="F21" s="44"/>
      <c r="G21" s="44"/>
      <c r="H21" s="44"/>
      <c r="I21" s="145" t="s">
        <v>31</v>
      </c>
      <c r="J21" s="146" t="str">
        <f>IF('Rekapitulace stavby'!AN17="","",'Rekapitulace stavby'!AN17)</f>
        <v/>
      </c>
      <c r="K21" s="44"/>
      <c r="L21" s="48"/>
    </row>
    <row r="22" spans="2:12" s="1" customFormat="1" ht="6.95" customHeight="1">
      <c r="B22" s="43"/>
      <c r="C22" s="44"/>
      <c r="D22" s="44"/>
      <c r="E22" s="44"/>
      <c r="F22" s="44"/>
      <c r="G22" s="44"/>
      <c r="H22" s="44"/>
      <c r="I22" s="143"/>
      <c r="J22" s="143"/>
      <c r="K22" s="44"/>
      <c r="L22" s="48"/>
    </row>
    <row r="23" spans="2:12" s="1" customFormat="1" ht="14.4" customHeight="1">
      <c r="B23" s="43"/>
      <c r="C23" s="44"/>
      <c r="D23" s="37" t="s">
        <v>35</v>
      </c>
      <c r="E23" s="44"/>
      <c r="F23" s="44"/>
      <c r="G23" s="44"/>
      <c r="H23" s="44"/>
      <c r="I23" s="143"/>
      <c r="J23" s="143"/>
      <c r="K23" s="44"/>
      <c r="L23" s="48"/>
    </row>
    <row r="24" spans="2:12" s="6" customFormat="1" ht="16.5" customHeight="1">
      <c r="B24" s="148"/>
      <c r="C24" s="149"/>
      <c r="D24" s="149"/>
      <c r="E24" s="41" t="s">
        <v>22</v>
      </c>
      <c r="F24" s="41"/>
      <c r="G24" s="41"/>
      <c r="H24" s="41"/>
      <c r="I24" s="150"/>
      <c r="J24" s="150"/>
      <c r="K24" s="149"/>
      <c r="L24" s="151"/>
    </row>
    <row r="25" spans="2:12" s="1" customFormat="1" ht="6.95" customHeight="1">
      <c r="B25" s="43"/>
      <c r="C25" s="44"/>
      <c r="D25" s="44"/>
      <c r="E25" s="44"/>
      <c r="F25" s="44"/>
      <c r="G25" s="44"/>
      <c r="H25" s="44"/>
      <c r="I25" s="143"/>
      <c r="J25" s="143"/>
      <c r="K25" s="44"/>
      <c r="L25" s="48"/>
    </row>
    <row r="26" spans="2:12" s="1" customFormat="1" ht="6.95" customHeight="1">
      <c r="B26" s="43"/>
      <c r="C26" s="44"/>
      <c r="D26" s="103"/>
      <c r="E26" s="103"/>
      <c r="F26" s="103"/>
      <c r="G26" s="103"/>
      <c r="H26" s="103"/>
      <c r="I26" s="152"/>
      <c r="J26" s="152"/>
      <c r="K26" s="103"/>
      <c r="L26" s="153"/>
    </row>
    <row r="27" spans="2:12" s="1" customFormat="1" ht="13.5">
      <c r="B27" s="43"/>
      <c r="C27" s="44"/>
      <c r="D27" s="44"/>
      <c r="E27" s="37" t="s">
        <v>94</v>
      </c>
      <c r="F27" s="44"/>
      <c r="G27" s="44"/>
      <c r="H27" s="44"/>
      <c r="I27" s="143"/>
      <c r="J27" s="143"/>
      <c r="K27" s="154">
        <f>I58</f>
        <v>0</v>
      </c>
      <c r="L27" s="48"/>
    </row>
    <row r="28" spans="2:12" s="1" customFormat="1" ht="13.5">
      <c r="B28" s="43"/>
      <c r="C28" s="44"/>
      <c r="D28" s="44"/>
      <c r="E28" s="37" t="s">
        <v>95</v>
      </c>
      <c r="F28" s="44"/>
      <c r="G28" s="44"/>
      <c r="H28" s="44"/>
      <c r="I28" s="143"/>
      <c r="J28" s="143"/>
      <c r="K28" s="154">
        <f>J58</f>
        <v>0</v>
      </c>
      <c r="L28" s="48"/>
    </row>
    <row r="29" spans="2:12" s="1" customFormat="1" ht="25.4" customHeight="1">
      <c r="B29" s="43"/>
      <c r="C29" s="44"/>
      <c r="D29" s="155" t="s">
        <v>36</v>
      </c>
      <c r="E29" s="44"/>
      <c r="F29" s="44"/>
      <c r="G29" s="44"/>
      <c r="H29" s="44"/>
      <c r="I29" s="143"/>
      <c r="J29" s="143"/>
      <c r="K29" s="156">
        <f>ROUND(K85,2)</f>
        <v>0</v>
      </c>
      <c r="L29" s="48"/>
    </row>
    <row r="30" spans="2:12" s="1" customFormat="1" ht="6.95" customHeight="1">
      <c r="B30" s="43"/>
      <c r="C30" s="44"/>
      <c r="D30" s="103"/>
      <c r="E30" s="103"/>
      <c r="F30" s="103"/>
      <c r="G30" s="103"/>
      <c r="H30" s="103"/>
      <c r="I30" s="152"/>
      <c r="J30" s="152"/>
      <c r="K30" s="103"/>
      <c r="L30" s="153"/>
    </row>
    <row r="31" spans="2:12" s="1" customFormat="1" ht="14.4" customHeight="1">
      <c r="B31" s="43"/>
      <c r="C31" s="44"/>
      <c r="D31" s="44"/>
      <c r="E31" s="44"/>
      <c r="F31" s="49" t="s">
        <v>38</v>
      </c>
      <c r="G31" s="44"/>
      <c r="H31" s="44"/>
      <c r="I31" s="157" t="s">
        <v>37</v>
      </c>
      <c r="J31" s="143"/>
      <c r="K31" s="49" t="s">
        <v>39</v>
      </c>
      <c r="L31" s="48"/>
    </row>
    <row r="32" spans="2:12" s="1" customFormat="1" ht="14.4" customHeight="1">
      <c r="B32" s="43"/>
      <c r="C32" s="44"/>
      <c r="D32" s="52" t="s">
        <v>40</v>
      </c>
      <c r="E32" s="52" t="s">
        <v>41</v>
      </c>
      <c r="F32" s="158">
        <f>ROUND(SUM(BE85:BE202),2)</f>
        <v>0</v>
      </c>
      <c r="G32" s="44"/>
      <c r="H32" s="44"/>
      <c r="I32" s="159">
        <v>0.21</v>
      </c>
      <c r="J32" s="143"/>
      <c r="K32" s="158">
        <f>ROUND(ROUND((SUM(BE85:BE202)),2)*I32,2)</f>
        <v>0</v>
      </c>
      <c r="L32" s="48"/>
    </row>
    <row r="33" spans="2:12" s="1" customFormat="1" ht="14.4" customHeight="1">
      <c r="B33" s="43"/>
      <c r="C33" s="44"/>
      <c r="D33" s="44"/>
      <c r="E33" s="52" t="s">
        <v>42</v>
      </c>
      <c r="F33" s="158">
        <f>ROUND(SUM(BF85:BF202),2)</f>
        <v>0</v>
      </c>
      <c r="G33" s="44"/>
      <c r="H33" s="44"/>
      <c r="I33" s="159">
        <v>0.15</v>
      </c>
      <c r="J33" s="143"/>
      <c r="K33" s="158">
        <f>ROUND(ROUND((SUM(BF85:BF202)),2)*I33,2)</f>
        <v>0</v>
      </c>
      <c r="L33" s="48"/>
    </row>
    <row r="34" spans="2:12" s="1" customFormat="1" ht="14.4" customHeight="1" hidden="1">
      <c r="B34" s="43"/>
      <c r="C34" s="44"/>
      <c r="D34" s="44"/>
      <c r="E34" s="52" t="s">
        <v>43</v>
      </c>
      <c r="F34" s="158">
        <f>ROUND(SUM(BG85:BG202),2)</f>
        <v>0</v>
      </c>
      <c r="G34" s="44"/>
      <c r="H34" s="44"/>
      <c r="I34" s="159">
        <v>0.21</v>
      </c>
      <c r="J34" s="143"/>
      <c r="K34" s="158">
        <v>0</v>
      </c>
      <c r="L34" s="48"/>
    </row>
    <row r="35" spans="2:12" s="1" customFormat="1" ht="14.4" customHeight="1" hidden="1">
      <c r="B35" s="43"/>
      <c r="C35" s="44"/>
      <c r="D35" s="44"/>
      <c r="E35" s="52" t="s">
        <v>44</v>
      </c>
      <c r="F35" s="158">
        <f>ROUND(SUM(BH85:BH202),2)</f>
        <v>0</v>
      </c>
      <c r="G35" s="44"/>
      <c r="H35" s="44"/>
      <c r="I35" s="159">
        <v>0.15</v>
      </c>
      <c r="J35" s="143"/>
      <c r="K35" s="158">
        <v>0</v>
      </c>
      <c r="L35" s="48"/>
    </row>
    <row r="36" spans="2:12" s="1" customFormat="1" ht="14.4" customHeight="1" hidden="1">
      <c r="B36" s="43"/>
      <c r="C36" s="44"/>
      <c r="D36" s="44"/>
      <c r="E36" s="52" t="s">
        <v>45</v>
      </c>
      <c r="F36" s="158">
        <f>ROUND(SUM(BI85:BI202),2)</f>
        <v>0</v>
      </c>
      <c r="G36" s="44"/>
      <c r="H36" s="44"/>
      <c r="I36" s="159">
        <v>0</v>
      </c>
      <c r="J36" s="143"/>
      <c r="K36" s="158">
        <v>0</v>
      </c>
      <c r="L36" s="48"/>
    </row>
    <row r="37" spans="2:12" s="1" customFormat="1" ht="6.95" customHeight="1">
      <c r="B37" s="43"/>
      <c r="C37" s="44"/>
      <c r="D37" s="44"/>
      <c r="E37" s="44"/>
      <c r="F37" s="44"/>
      <c r="G37" s="44"/>
      <c r="H37" s="44"/>
      <c r="I37" s="143"/>
      <c r="J37" s="143"/>
      <c r="K37" s="44"/>
      <c r="L37" s="48"/>
    </row>
    <row r="38" spans="2:12" s="1" customFormat="1" ht="25.4" customHeight="1">
      <c r="B38" s="43"/>
      <c r="C38" s="160"/>
      <c r="D38" s="161" t="s">
        <v>46</v>
      </c>
      <c r="E38" s="95"/>
      <c r="F38" s="95"/>
      <c r="G38" s="162" t="s">
        <v>47</v>
      </c>
      <c r="H38" s="163" t="s">
        <v>48</v>
      </c>
      <c r="I38" s="164"/>
      <c r="J38" s="164"/>
      <c r="K38" s="165">
        <f>SUM(K29:K36)</f>
        <v>0</v>
      </c>
      <c r="L38" s="166"/>
    </row>
    <row r="39" spans="2:12" s="1" customFormat="1" ht="14.4" customHeight="1">
      <c r="B39" s="64"/>
      <c r="C39" s="65"/>
      <c r="D39" s="65"/>
      <c r="E39" s="65"/>
      <c r="F39" s="65"/>
      <c r="G39" s="65"/>
      <c r="H39" s="65"/>
      <c r="I39" s="167"/>
      <c r="J39" s="167"/>
      <c r="K39" s="65"/>
      <c r="L39" s="66"/>
    </row>
    <row r="43" spans="2:12" s="1" customFormat="1" ht="6.95" customHeight="1">
      <c r="B43" s="168"/>
      <c r="C43" s="169"/>
      <c r="D43" s="169"/>
      <c r="E43" s="169"/>
      <c r="F43" s="169"/>
      <c r="G43" s="169"/>
      <c r="H43" s="169"/>
      <c r="I43" s="170"/>
      <c r="J43" s="170"/>
      <c r="K43" s="169"/>
      <c r="L43" s="171"/>
    </row>
    <row r="44" spans="2:12" s="1" customFormat="1" ht="36.95" customHeight="1">
      <c r="B44" s="43"/>
      <c r="C44" s="27" t="s">
        <v>96</v>
      </c>
      <c r="D44" s="44"/>
      <c r="E44" s="44"/>
      <c r="F44" s="44"/>
      <c r="G44" s="44"/>
      <c r="H44" s="44"/>
      <c r="I44" s="143"/>
      <c r="J44" s="143"/>
      <c r="K44" s="44"/>
      <c r="L44" s="48"/>
    </row>
    <row r="45" spans="2:12" s="1" customFormat="1" ht="6.95" customHeight="1">
      <c r="B45" s="43"/>
      <c r="C45" s="44"/>
      <c r="D45" s="44"/>
      <c r="E45" s="44"/>
      <c r="F45" s="44"/>
      <c r="G45" s="44"/>
      <c r="H45" s="44"/>
      <c r="I45" s="143"/>
      <c r="J45" s="143"/>
      <c r="K45" s="44"/>
      <c r="L45" s="48"/>
    </row>
    <row r="46" spans="2:12" s="1" customFormat="1" ht="14.4" customHeight="1">
      <c r="B46" s="43"/>
      <c r="C46" s="37" t="s">
        <v>19</v>
      </c>
      <c r="D46" s="44"/>
      <c r="E46" s="44"/>
      <c r="F46" s="44"/>
      <c r="G46" s="44"/>
      <c r="H46" s="44"/>
      <c r="I46" s="143"/>
      <c r="J46" s="143"/>
      <c r="K46" s="44"/>
      <c r="L46" s="48"/>
    </row>
    <row r="47" spans="2:12" s="1" customFormat="1" ht="16.5" customHeight="1">
      <c r="B47" s="43"/>
      <c r="C47" s="44"/>
      <c r="D47" s="44"/>
      <c r="E47" s="142" t="str">
        <f>E7</f>
        <v>Rekonstrukce ul. Komenského</v>
      </c>
      <c r="F47" s="37"/>
      <c r="G47" s="37"/>
      <c r="H47" s="37"/>
      <c r="I47" s="143"/>
      <c r="J47" s="143"/>
      <c r="K47" s="44"/>
      <c r="L47" s="48"/>
    </row>
    <row r="48" spans="2:12" s="1" customFormat="1" ht="14.4" customHeight="1">
      <c r="B48" s="43"/>
      <c r="C48" s="37" t="s">
        <v>92</v>
      </c>
      <c r="D48" s="44"/>
      <c r="E48" s="44"/>
      <c r="F48" s="44"/>
      <c r="G48" s="44"/>
      <c r="H48" s="44"/>
      <c r="I48" s="143"/>
      <c r="J48" s="143"/>
      <c r="K48" s="44"/>
      <c r="L48" s="48"/>
    </row>
    <row r="49" spans="2:12" s="1" customFormat="1" ht="17.25" customHeight="1">
      <c r="B49" s="43"/>
      <c r="C49" s="44"/>
      <c r="D49" s="44"/>
      <c r="E49" s="144" t="str">
        <f>E9</f>
        <v xml:space="preserve">18126-2 - Osvětlení ul. Komenského 2. etapa, v úseku  Na Průhoně - Sokolská</v>
      </c>
      <c r="F49" s="44"/>
      <c r="G49" s="44"/>
      <c r="H49" s="44"/>
      <c r="I49" s="143"/>
      <c r="J49" s="143"/>
      <c r="K49" s="44"/>
      <c r="L49" s="48"/>
    </row>
    <row r="50" spans="2:12" s="1" customFormat="1" ht="6.95" customHeight="1">
      <c r="B50" s="43"/>
      <c r="C50" s="44"/>
      <c r="D50" s="44"/>
      <c r="E50" s="44"/>
      <c r="F50" s="44"/>
      <c r="G50" s="44"/>
      <c r="H50" s="44"/>
      <c r="I50" s="143"/>
      <c r="J50" s="143"/>
      <c r="K50" s="44"/>
      <c r="L50" s="48"/>
    </row>
    <row r="51" spans="2:12" s="1" customFormat="1" ht="18" customHeight="1">
      <c r="B51" s="43"/>
      <c r="C51" s="37" t="s">
        <v>24</v>
      </c>
      <c r="D51" s="44"/>
      <c r="E51" s="44"/>
      <c r="F51" s="32" t="str">
        <f>F12</f>
        <v>Chomutov</v>
      </c>
      <c r="G51" s="44"/>
      <c r="H51" s="44"/>
      <c r="I51" s="145" t="s">
        <v>26</v>
      </c>
      <c r="J51" s="147" t="str">
        <f>IF(J12="","",J12)</f>
        <v>20. 9. 2018</v>
      </c>
      <c r="K51" s="44"/>
      <c r="L51" s="48"/>
    </row>
    <row r="52" spans="2:12" s="1" customFormat="1" ht="6.95" customHeight="1">
      <c r="B52" s="43"/>
      <c r="C52" s="44"/>
      <c r="D52" s="44"/>
      <c r="E52" s="44"/>
      <c r="F52" s="44"/>
      <c r="G52" s="44"/>
      <c r="H52" s="44"/>
      <c r="I52" s="143"/>
      <c r="J52" s="143"/>
      <c r="K52" s="44"/>
      <c r="L52" s="48"/>
    </row>
    <row r="53" spans="2:12" s="1" customFormat="1" ht="13.5">
      <c r="B53" s="43"/>
      <c r="C53" s="37" t="s">
        <v>28</v>
      </c>
      <c r="D53" s="44"/>
      <c r="E53" s="44"/>
      <c r="F53" s="32" t="str">
        <f>E15</f>
        <v xml:space="preserve"> </v>
      </c>
      <c r="G53" s="44"/>
      <c r="H53" s="44"/>
      <c r="I53" s="145" t="s">
        <v>34</v>
      </c>
      <c r="J53" s="172" t="str">
        <f>E21</f>
        <v xml:space="preserve"> </v>
      </c>
      <c r="K53" s="44"/>
      <c r="L53" s="48"/>
    </row>
    <row r="54" spans="2:12" s="1" customFormat="1" ht="14.4" customHeight="1">
      <c r="B54" s="43"/>
      <c r="C54" s="37" t="s">
        <v>32</v>
      </c>
      <c r="D54" s="44"/>
      <c r="E54" s="44"/>
      <c r="F54" s="32" t="str">
        <f>IF(E18="","",E18)</f>
        <v/>
      </c>
      <c r="G54" s="44"/>
      <c r="H54" s="44"/>
      <c r="I54" s="143"/>
      <c r="J54" s="173"/>
      <c r="K54" s="44"/>
      <c r="L54" s="48"/>
    </row>
    <row r="55" spans="2:12" s="1" customFormat="1" ht="10.3" customHeight="1">
      <c r="B55" s="43"/>
      <c r="C55" s="44"/>
      <c r="D55" s="44"/>
      <c r="E55" s="44"/>
      <c r="F55" s="44"/>
      <c r="G55" s="44"/>
      <c r="H55" s="44"/>
      <c r="I55" s="143"/>
      <c r="J55" s="143"/>
      <c r="K55" s="44"/>
      <c r="L55" s="48"/>
    </row>
    <row r="56" spans="2:12" s="1" customFormat="1" ht="29.25" customHeight="1">
      <c r="B56" s="43"/>
      <c r="C56" s="174" t="s">
        <v>97</v>
      </c>
      <c r="D56" s="160"/>
      <c r="E56" s="160"/>
      <c r="F56" s="160"/>
      <c r="G56" s="160"/>
      <c r="H56" s="160"/>
      <c r="I56" s="175" t="s">
        <v>98</v>
      </c>
      <c r="J56" s="175" t="s">
        <v>99</v>
      </c>
      <c r="K56" s="176" t="s">
        <v>100</v>
      </c>
      <c r="L56" s="177"/>
    </row>
    <row r="57" spans="2:12" s="1" customFormat="1" ht="10.3" customHeight="1">
      <c r="B57" s="43"/>
      <c r="C57" s="44"/>
      <c r="D57" s="44"/>
      <c r="E57" s="44"/>
      <c r="F57" s="44"/>
      <c r="G57" s="44"/>
      <c r="H57" s="44"/>
      <c r="I57" s="143"/>
      <c r="J57" s="143"/>
      <c r="K57" s="44"/>
      <c r="L57" s="48"/>
    </row>
    <row r="58" spans="2:47" s="1" customFormat="1" ht="29.25" customHeight="1">
      <c r="B58" s="43"/>
      <c r="C58" s="178" t="s">
        <v>101</v>
      </c>
      <c r="D58" s="44"/>
      <c r="E58" s="44"/>
      <c r="F58" s="44"/>
      <c r="G58" s="44"/>
      <c r="H58" s="44"/>
      <c r="I58" s="179">
        <f>Q85</f>
        <v>0</v>
      </c>
      <c r="J58" s="179">
        <f>R85</f>
        <v>0</v>
      </c>
      <c r="K58" s="156">
        <f>K85</f>
        <v>0</v>
      </c>
      <c r="L58" s="48"/>
      <c r="AU58" s="21" t="s">
        <v>102</v>
      </c>
    </row>
    <row r="59" spans="2:12" s="7" customFormat="1" ht="24.95" customHeight="1">
      <c r="B59" s="180"/>
      <c r="C59" s="181"/>
      <c r="D59" s="182" t="s">
        <v>103</v>
      </c>
      <c r="E59" s="183"/>
      <c r="F59" s="183"/>
      <c r="G59" s="183"/>
      <c r="H59" s="183"/>
      <c r="I59" s="184">
        <f>Q86</f>
        <v>0</v>
      </c>
      <c r="J59" s="184">
        <f>R86</f>
        <v>0</v>
      </c>
      <c r="K59" s="185">
        <f>K86</f>
        <v>0</v>
      </c>
      <c r="L59" s="186"/>
    </row>
    <row r="60" spans="2:12" s="8" customFormat="1" ht="19.9" customHeight="1">
      <c r="B60" s="187"/>
      <c r="C60" s="188"/>
      <c r="D60" s="189" t="s">
        <v>104</v>
      </c>
      <c r="E60" s="190"/>
      <c r="F60" s="190"/>
      <c r="G60" s="190"/>
      <c r="H60" s="190"/>
      <c r="I60" s="191">
        <f>Q87</f>
        <v>0</v>
      </c>
      <c r="J60" s="191">
        <f>R87</f>
        <v>0</v>
      </c>
      <c r="K60" s="192">
        <f>K87</f>
        <v>0</v>
      </c>
      <c r="L60" s="193"/>
    </row>
    <row r="61" spans="2:12" s="7" customFormat="1" ht="24.95" customHeight="1">
      <c r="B61" s="180"/>
      <c r="C61" s="181"/>
      <c r="D61" s="182" t="s">
        <v>105</v>
      </c>
      <c r="E61" s="183"/>
      <c r="F61" s="183"/>
      <c r="G61" s="183"/>
      <c r="H61" s="183"/>
      <c r="I61" s="184">
        <f>Q118</f>
        <v>0</v>
      </c>
      <c r="J61" s="184">
        <f>R118</f>
        <v>0</v>
      </c>
      <c r="K61" s="185">
        <f>K118</f>
        <v>0</v>
      </c>
      <c r="L61" s="186"/>
    </row>
    <row r="62" spans="2:12" s="8" customFormat="1" ht="19.9" customHeight="1">
      <c r="B62" s="187"/>
      <c r="C62" s="188"/>
      <c r="D62" s="189" t="s">
        <v>106</v>
      </c>
      <c r="E62" s="190"/>
      <c r="F62" s="190"/>
      <c r="G62" s="190"/>
      <c r="H62" s="190"/>
      <c r="I62" s="191">
        <f>Q119</f>
        <v>0</v>
      </c>
      <c r="J62" s="191">
        <f>R119</f>
        <v>0</v>
      </c>
      <c r="K62" s="192">
        <f>K119</f>
        <v>0</v>
      </c>
      <c r="L62" s="193"/>
    </row>
    <row r="63" spans="2:12" s="8" customFormat="1" ht="19.9" customHeight="1">
      <c r="B63" s="187"/>
      <c r="C63" s="188"/>
      <c r="D63" s="189" t="s">
        <v>107</v>
      </c>
      <c r="E63" s="190"/>
      <c r="F63" s="190"/>
      <c r="G63" s="190"/>
      <c r="H63" s="190"/>
      <c r="I63" s="191">
        <f>Q141</f>
        <v>0</v>
      </c>
      <c r="J63" s="191">
        <f>R141</f>
        <v>0</v>
      </c>
      <c r="K63" s="192">
        <f>K141</f>
        <v>0</v>
      </c>
      <c r="L63" s="193"/>
    </row>
    <row r="64" spans="2:12" s="7" customFormat="1" ht="24.95" customHeight="1">
      <c r="B64" s="180"/>
      <c r="C64" s="181"/>
      <c r="D64" s="182" t="s">
        <v>108</v>
      </c>
      <c r="E64" s="183"/>
      <c r="F64" s="183"/>
      <c r="G64" s="183"/>
      <c r="H64" s="183"/>
      <c r="I64" s="184">
        <f>Q199</f>
        <v>0</v>
      </c>
      <c r="J64" s="184">
        <f>R199</f>
        <v>0</v>
      </c>
      <c r="K64" s="185">
        <f>K199</f>
        <v>0</v>
      </c>
      <c r="L64" s="186"/>
    </row>
    <row r="65" spans="2:12" s="8" customFormat="1" ht="19.9" customHeight="1">
      <c r="B65" s="187"/>
      <c r="C65" s="188"/>
      <c r="D65" s="189" t="s">
        <v>109</v>
      </c>
      <c r="E65" s="190"/>
      <c r="F65" s="190"/>
      <c r="G65" s="190"/>
      <c r="H65" s="190"/>
      <c r="I65" s="191">
        <f>Q200</f>
        <v>0</v>
      </c>
      <c r="J65" s="191">
        <f>R200</f>
        <v>0</v>
      </c>
      <c r="K65" s="192">
        <f>K200</f>
        <v>0</v>
      </c>
      <c r="L65" s="193"/>
    </row>
    <row r="66" spans="2:12" s="1" customFormat="1" ht="21.8" customHeight="1">
      <c r="B66" s="43"/>
      <c r="C66" s="44"/>
      <c r="D66" s="44"/>
      <c r="E66" s="44"/>
      <c r="F66" s="44"/>
      <c r="G66" s="44"/>
      <c r="H66" s="44"/>
      <c r="I66" s="143"/>
      <c r="J66" s="143"/>
      <c r="K66" s="44"/>
      <c r="L66" s="48"/>
    </row>
    <row r="67" spans="2:12" s="1" customFormat="1" ht="6.95" customHeight="1">
      <c r="B67" s="64"/>
      <c r="C67" s="65"/>
      <c r="D67" s="65"/>
      <c r="E67" s="65"/>
      <c r="F67" s="65"/>
      <c r="G67" s="65"/>
      <c r="H67" s="65"/>
      <c r="I67" s="167"/>
      <c r="J67" s="167"/>
      <c r="K67" s="65"/>
      <c r="L67" s="66"/>
    </row>
    <row r="71" spans="2:13" s="1" customFormat="1" ht="6.95" customHeight="1">
      <c r="B71" s="67"/>
      <c r="C71" s="68"/>
      <c r="D71" s="68"/>
      <c r="E71" s="68"/>
      <c r="F71" s="68"/>
      <c r="G71" s="68"/>
      <c r="H71" s="68"/>
      <c r="I71" s="170"/>
      <c r="J71" s="170"/>
      <c r="K71" s="68"/>
      <c r="L71" s="68"/>
      <c r="M71" s="69"/>
    </row>
    <row r="72" spans="2:13" s="1" customFormat="1" ht="36.95" customHeight="1">
      <c r="B72" s="43"/>
      <c r="C72" s="70" t="s">
        <v>110</v>
      </c>
      <c r="D72" s="71"/>
      <c r="E72" s="71"/>
      <c r="F72" s="71"/>
      <c r="G72" s="71"/>
      <c r="H72" s="71"/>
      <c r="I72" s="194"/>
      <c r="J72" s="194"/>
      <c r="K72" s="71"/>
      <c r="L72" s="71"/>
      <c r="M72" s="69"/>
    </row>
    <row r="73" spans="2:13" s="1" customFormat="1" ht="6.95" customHeight="1">
      <c r="B73" s="43"/>
      <c r="C73" s="71"/>
      <c r="D73" s="71"/>
      <c r="E73" s="71"/>
      <c r="F73" s="71"/>
      <c r="G73" s="71"/>
      <c r="H73" s="71"/>
      <c r="I73" s="194"/>
      <c r="J73" s="194"/>
      <c r="K73" s="71"/>
      <c r="L73" s="71"/>
      <c r="M73" s="69"/>
    </row>
    <row r="74" spans="2:13" s="1" customFormat="1" ht="14.4" customHeight="1">
      <c r="B74" s="43"/>
      <c r="C74" s="73" t="s">
        <v>19</v>
      </c>
      <c r="D74" s="71"/>
      <c r="E74" s="71"/>
      <c r="F74" s="71"/>
      <c r="G74" s="71"/>
      <c r="H74" s="71"/>
      <c r="I74" s="194"/>
      <c r="J74" s="194"/>
      <c r="K74" s="71"/>
      <c r="L74" s="71"/>
      <c r="M74" s="69"/>
    </row>
    <row r="75" spans="2:13" s="1" customFormat="1" ht="16.5" customHeight="1">
      <c r="B75" s="43"/>
      <c r="C75" s="71"/>
      <c r="D75" s="71"/>
      <c r="E75" s="195" t="str">
        <f>E7</f>
        <v>Rekonstrukce ul. Komenského</v>
      </c>
      <c r="F75" s="73"/>
      <c r="G75" s="73"/>
      <c r="H75" s="73"/>
      <c r="I75" s="194"/>
      <c r="J75" s="194"/>
      <c r="K75" s="71"/>
      <c r="L75" s="71"/>
      <c r="M75" s="69"/>
    </row>
    <row r="76" spans="2:13" s="1" customFormat="1" ht="14.4" customHeight="1">
      <c r="B76" s="43"/>
      <c r="C76" s="73" t="s">
        <v>92</v>
      </c>
      <c r="D76" s="71"/>
      <c r="E76" s="71"/>
      <c r="F76" s="71"/>
      <c r="G76" s="71"/>
      <c r="H76" s="71"/>
      <c r="I76" s="194"/>
      <c r="J76" s="194"/>
      <c r="K76" s="71"/>
      <c r="L76" s="71"/>
      <c r="M76" s="69"/>
    </row>
    <row r="77" spans="2:13" s="1" customFormat="1" ht="17.25" customHeight="1">
      <c r="B77" s="43"/>
      <c r="C77" s="71"/>
      <c r="D77" s="71"/>
      <c r="E77" s="79" t="str">
        <f>E9</f>
        <v xml:space="preserve">18126-2 - Osvětlení ul. Komenského 2. etapa, v úseku  Na Průhoně - Sokolská</v>
      </c>
      <c r="F77" s="71"/>
      <c r="G77" s="71"/>
      <c r="H77" s="71"/>
      <c r="I77" s="194"/>
      <c r="J77" s="194"/>
      <c r="K77" s="71"/>
      <c r="L77" s="71"/>
      <c r="M77" s="69"/>
    </row>
    <row r="78" spans="2:13" s="1" customFormat="1" ht="6.95" customHeight="1">
      <c r="B78" s="43"/>
      <c r="C78" s="71"/>
      <c r="D78" s="71"/>
      <c r="E78" s="71"/>
      <c r="F78" s="71"/>
      <c r="G78" s="71"/>
      <c r="H78" s="71"/>
      <c r="I78" s="194"/>
      <c r="J78" s="194"/>
      <c r="K78" s="71"/>
      <c r="L78" s="71"/>
      <c r="M78" s="69"/>
    </row>
    <row r="79" spans="2:13" s="1" customFormat="1" ht="18" customHeight="1">
      <c r="B79" s="43"/>
      <c r="C79" s="73" t="s">
        <v>24</v>
      </c>
      <c r="D79" s="71"/>
      <c r="E79" s="71"/>
      <c r="F79" s="196" t="str">
        <f>F12</f>
        <v>Chomutov</v>
      </c>
      <c r="G79" s="71"/>
      <c r="H79" s="71"/>
      <c r="I79" s="197" t="s">
        <v>26</v>
      </c>
      <c r="J79" s="198" t="str">
        <f>IF(J12="","",J12)</f>
        <v>20. 9. 2018</v>
      </c>
      <c r="K79" s="71"/>
      <c r="L79" s="71"/>
      <c r="M79" s="69"/>
    </row>
    <row r="80" spans="2:13" s="1" customFormat="1" ht="6.95" customHeight="1">
      <c r="B80" s="43"/>
      <c r="C80" s="71"/>
      <c r="D80" s="71"/>
      <c r="E80" s="71"/>
      <c r="F80" s="71"/>
      <c r="G80" s="71"/>
      <c r="H80" s="71"/>
      <c r="I80" s="194"/>
      <c r="J80" s="194"/>
      <c r="K80" s="71"/>
      <c r="L80" s="71"/>
      <c r="M80" s="69"/>
    </row>
    <row r="81" spans="2:13" s="1" customFormat="1" ht="13.5">
      <c r="B81" s="43"/>
      <c r="C81" s="73" t="s">
        <v>28</v>
      </c>
      <c r="D81" s="71"/>
      <c r="E81" s="71"/>
      <c r="F81" s="196" t="str">
        <f>E15</f>
        <v xml:space="preserve"> </v>
      </c>
      <c r="G81" s="71"/>
      <c r="H81" s="71"/>
      <c r="I81" s="197" t="s">
        <v>34</v>
      </c>
      <c r="J81" s="199" t="str">
        <f>E21</f>
        <v xml:space="preserve"> </v>
      </c>
      <c r="K81" s="71"/>
      <c r="L81" s="71"/>
      <c r="M81" s="69"/>
    </row>
    <row r="82" spans="2:13" s="1" customFormat="1" ht="14.4" customHeight="1">
      <c r="B82" s="43"/>
      <c r="C82" s="73" t="s">
        <v>32</v>
      </c>
      <c r="D82" s="71"/>
      <c r="E82" s="71"/>
      <c r="F82" s="196" t="str">
        <f>IF(E18="","",E18)</f>
        <v/>
      </c>
      <c r="G82" s="71"/>
      <c r="H82" s="71"/>
      <c r="I82" s="194"/>
      <c r="J82" s="194"/>
      <c r="K82" s="71"/>
      <c r="L82" s="71"/>
      <c r="M82" s="69"/>
    </row>
    <row r="83" spans="2:13" s="1" customFormat="1" ht="10.3" customHeight="1">
      <c r="B83" s="43"/>
      <c r="C83" s="71"/>
      <c r="D83" s="71"/>
      <c r="E83" s="71"/>
      <c r="F83" s="71"/>
      <c r="G83" s="71"/>
      <c r="H83" s="71"/>
      <c r="I83" s="194"/>
      <c r="J83" s="194"/>
      <c r="K83" s="71"/>
      <c r="L83" s="71"/>
      <c r="M83" s="69"/>
    </row>
    <row r="84" spans="2:24" s="9" customFormat="1" ht="29.25" customHeight="1">
      <c r="B84" s="200"/>
      <c r="C84" s="201" t="s">
        <v>111</v>
      </c>
      <c r="D84" s="202" t="s">
        <v>55</v>
      </c>
      <c r="E84" s="202" t="s">
        <v>51</v>
      </c>
      <c r="F84" s="202" t="s">
        <v>112</v>
      </c>
      <c r="G84" s="202" t="s">
        <v>113</v>
      </c>
      <c r="H84" s="202" t="s">
        <v>114</v>
      </c>
      <c r="I84" s="203" t="s">
        <v>115</v>
      </c>
      <c r="J84" s="203" t="s">
        <v>116</v>
      </c>
      <c r="K84" s="202" t="s">
        <v>100</v>
      </c>
      <c r="L84" s="204" t="s">
        <v>117</v>
      </c>
      <c r="M84" s="205"/>
      <c r="N84" s="99" t="s">
        <v>118</v>
      </c>
      <c r="O84" s="100" t="s">
        <v>40</v>
      </c>
      <c r="P84" s="100" t="s">
        <v>119</v>
      </c>
      <c r="Q84" s="100" t="s">
        <v>120</v>
      </c>
      <c r="R84" s="100" t="s">
        <v>121</v>
      </c>
      <c r="S84" s="100" t="s">
        <v>122</v>
      </c>
      <c r="T84" s="100" t="s">
        <v>123</v>
      </c>
      <c r="U84" s="100" t="s">
        <v>124</v>
      </c>
      <c r="V84" s="100" t="s">
        <v>125</v>
      </c>
      <c r="W84" s="100" t="s">
        <v>126</v>
      </c>
      <c r="X84" s="101" t="s">
        <v>127</v>
      </c>
    </row>
    <row r="85" spans="2:63" s="1" customFormat="1" ht="29.25" customHeight="1">
      <c r="B85" s="43"/>
      <c r="C85" s="105" t="s">
        <v>101</v>
      </c>
      <c r="D85" s="71"/>
      <c r="E85" s="71"/>
      <c r="F85" s="71"/>
      <c r="G85" s="71"/>
      <c r="H85" s="71"/>
      <c r="I85" s="194"/>
      <c r="J85" s="194"/>
      <c r="K85" s="206">
        <f>BK85</f>
        <v>0</v>
      </c>
      <c r="L85" s="71"/>
      <c r="M85" s="69"/>
      <c r="N85" s="102"/>
      <c r="O85" s="103"/>
      <c r="P85" s="103"/>
      <c r="Q85" s="207">
        <f>Q86+Q118+Q199</f>
        <v>0</v>
      </c>
      <c r="R85" s="207">
        <f>R86+R118+R199</f>
        <v>0</v>
      </c>
      <c r="S85" s="103"/>
      <c r="T85" s="208">
        <f>T86+T118+T199</f>
        <v>0</v>
      </c>
      <c r="U85" s="103"/>
      <c r="V85" s="208">
        <f>V86+V118+V199</f>
        <v>21.5310347</v>
      </c>
      <c r="W85" s="103"/>
      <c r="X85" s="209">
        <f>X86+X118+X199</f>
        <v>0</v>
      </c>
      <c r="AT85" s="21" t="s">
        <v>71</v>
      </c>
      <c r="AU85" s="21" t="s">
        <v>102</v>
      </c>
      <c r="BK85" s="210">
        <f>BK86+BK118+BK199</f>
        <v>0</v>
      </c>
    </row>
    <row r="86" spans="2:63" s="10" customFormat="1" ht="37.4" customHeight="1">
      <c r="B86" s="211"/>
      <c r="C86" s="212"/>
      <c r="D86" s="213" t="s">
        <v>71</v>
      </c>
      <c r="E86" s="214" t="s">
        <v>128</v>
      </c>
      <c r="F86" s="214" t="s">
        <v>129</v>
      </c>
      <c r="G86" s="212"/>
      <c r="H86" s="212"/>
      <c r="I86" s="215"/>
      <c r="J86" s="215"/>
      <c r="K86" s="216">
        <f>BK86</f>
        <v>0</v>
      </c>
      <c r="L86" s="212"/>
      <c r="M86" s="217"/>
      <c r="N86" s="218"/>
      <c r="O86" s="219"/>
      <c r="P86" s="219"/>
      <c r="Q86" s="220">
        <f>Q87</f>
        <v>0</v>
      </c>
      <c r="R86" s="220">
        <f>R87</f>
        <v>0</v>
      </c>
      <c r="S86" s="219"/>
      <c r="T86" s="221">
        <f>T87</f>
        <v>0</v>
      </c>
      <c r="U86" s="219"/>
      <c r="V86" s="221">
        <f>V87</f>
        <v>0.969212</v>
      </c>
      <c r="W86" s="219"/>
      <c r="X86" s="222">
        <f>X87</f>
        <v>0</v>
      </c>
      <c r="AR86" s="223" t="s">
        <v>82</v>
      </c>
      <c r="AT86" s="224" t="s">
        <v>71</v>
      </c>
      <c r="AU86" s="224" t="s">
        <v>72</v>
      </c>
      <c r="AY86" s="223" t="s">
        <v>130</v>
      </c>
      <c r="BK86" s="225">
        <f>BK87</f>
        <v>0</v>
      </c>
    </row>
    <row r="87" spans="2:63" s="10" customFormat="1" ht="19.9" customHeight="1">
      <c r="B87" s="211"/>
      <c r="C87" s="212"/>
      <c r="D87" s="213" t="s">
        <v>71</v>
      </c>
      <c r="E87" s="226" t="s">
        <v>131</v>
      </c>
      <c r="F87" s="226" t="s">
        <v>132</v>
      </c>
      <c r="G87" s="212"/>
      <c r="H87" s="212"/>
      <c r="I87" s="215"/>
      <c r="J87" s="215"/>
      <c r="K87" s="227">
        <f>BK87</f>
        <v>0</v>
      </c>
      <c r="L87" s="212"/>
      <c r="M87" s="217"/>
      <c r="N87" s="218"/>
      <c r="O87" s="219"/>
      <c r="P87" s="219"/>
      <c r="Q87" s="220">
        <f>SUM(Q88:Q117)</f>
        <v>0</v>
      </c>
      <c r="R87" s="220">
        <f>SUM(R88:R117)</f>
        <v>0</v>
      </c>
      <c r="S87" s="219"/>
      <c r="T87" s="221">
        <f>SUM(T88:T117)</f>
        <v>0</v>
      </c>
      <c r="U87" s="219"/>
      <c r="V87" s="221">
        <f>SUM(V88:V117)</f>
        <v>0.969212</v>
      </c>
      <c r="W87" s="219"/>
      <c r="X87" s="222">
        <f>SUM(X88:X117)</f>
        <v>0</v>
      </c>
      <c r="AR87" s="223" t="s">
        <v>82</v>
      </c>
      <c r="AT87" s="224" t="s">
        <v>71</v>
      </c>
      <c r="AU87" s="224" t="s">
        <v>80</v>
      </c>
      <c r="AY87" s="223" t="s">
        <v>130</v>
      </c>
      <c r="BK87" s="225">
        <f>SUM(BK88:BK117)</f>
        <v>0</v>
      </c>
    </row>
    <row r="88" spans="2:65" s="1" customFormat="1" ht="25.5" customHeight="1">
      <c r="B88" s="43"/>
      <c r="C88" s="228" t="s">
        <v>80</v>
      </c>
      <c r="D88" s="228" t="s">
        <v>133</v>
      </c>
      <c r="E88" s="229" t="s">
        <v>134</v>
      </c>
      <c r="F88" s="230" t="s">
        <v>135</v>
      </c>
      <c r="G88" s="231" t="s">
        <v>136</v>
      </c>
      <c r="H88" s="232">
        <v>84.5</v>
      </c>
      <c r="I88" s="233"/>
      <c r="J88" s="233"/>
      <c r="K88" s="234">
        <f>ROUND(P88*H88,2)</f>
        <v>0</v>
      </c>
      <c r="L88" s="230" t="s">
        <v>137</v>
      </c>
      <c r="M88" s="69"/>
      <c r="N88" s="235" t="s">
        <v>22</v>
      </c>
      <c r="O88" s="236" t="s">
        <v>41</v>
      </c>
      <c r="P88" s="158">
        <f>I88+J88</f>
        <v>0</v>
      </c>
      <c r="Q88" s="158">
        <f>ROUND(I88*H88,2)</f>
        <v>0</v>
      </c>
      <c r="R88" s="158">
        <f>ROUND(J88*H88,2)</f>
        <v>0</v>
      </c>
      <c r="S88" s="44"/>
      <c r="T88" s="237">
        <f>S88*H88</f>
        <v>0</v>
      </c>
      <c r="U88" s="237">
        <v>0</v>
      </c>
      <c r="V88" s="237">
        <f>U88*H88</f>
        <v>0</v>
      </c>
      <c r="W88" s="237">
        <v>0</v>
      </c>
      <c r="X88" s="238">
        <f>W88*H88</f>
        <v>0</v>
      </c>
      <c r="AR88" s="21" t="s">
        <v>138</v>
      </c>
      <c r="AT88" s="21" t="s">
        <v>133</v>
      </c>
      <c r="AU88" s="21" t="s">
        <v>82</v>
      </c>
      <c r="AY88" s="21" t="s">
        <v>130</v>
      </c>
      <c r="BE88" s="239">
        <f>IF(O88="základní",K88,0)</f>
        <v>0</v>
      </c>
      <c r="BF88" s="239">
        <f>IF(O88="snížená",K88,0)</f>
        <v>0</v>
      </c>
      <c r="BG88" s="239">
        <f>IF(O88="zákl. přenesená",K88,0)</f>
        <v>0</v>
      </c>
      <c r="BH88" s="239">
        <f>IF(O88="sníž. přenesená",K88,0)</f>
        <v>0</v>
      </c>
      <c r="BI88" s="239">
        <f>IF(O88="nulová",K88,0)</f>
        <v>0</v>
      </c>
      <c r="BJ88" s="21" t="s">
        <v>80</v>
      </c>
      <c r="BK88" s="239">
        <f>ROUND(P88*H88,2)</f>
        <v>0</v>
      </c>
      <c r="BL88" s="21" t="s">
        <v>138</v>
      </c>
      <c r="BM88" s="21" t="s">
        <v>139</v>
      </c>
    </row>
    <row r="89" spans="2:47" s="1" customFormat="1" ht="13.5">
      <c r="B89" s="43"/>
      <c r="C89" s="71"/>
      <c r="D89" s="240" t="s">
        <v>140</v>
      </c>
      <c r="E89" s="71"/>
      <c r="F89" s="241" t="s">
        <v>141</v>
      </c>
      <c r="G89" s="71"/>
      <c r="H89" s="71"/>
      <c r="I89" s="194"/>
      <c r="J89" s="194"/>
      <c r="K89" s="71"/>
      <c r="L89" s="71"/>
      <c r="M89" s="69"/>
      <c r="N89" s="242"/>
      <c r="O89" s="44"/>
      <c r="P89" s="44"/>
      <c r="Q89" s="44"/>
      <c r="R89" s="44"/>
      <c r="S89" s="44"/>
      <c r="T89" s="44"/>
      <c r="U89" s="44"/>
      <c r="V89" s="44"/>
      <c r="W89" s="44"/>
      <c r="X89" s="92"/>
      <c r="AT89" s="21" t="s">
        <v>140</v>
      </c>
      <c r="AU89" s="21" t="s">
        <v>82</v>
      </c>
    </row>
    <row r="90" spans="2:65" s="1" customFormat="1" ht="16.5" customHeight="1">
      <c r="B90" s="43"/>
      <c r="C90" s="243" t="s">
        <v>82</v>
      </c>
      <c r="D90" s="243" t="s">
        <v>142</v>
      </c>
      <c r="E90" s="244" t="s">
        <v>143</v>
      </c>
      <c r="F90" s="245" t="s">
        <v>144</v>
      </c>
      <c r="G90" s="246" t="s">
        <v>136</v>
      </c>
      <c r="H90" s="247">
        <v>84.5</v>
      </c>
      <c r="I90" s="248"/>
      <c r="J90" s="249"/>
      <c r="K90" s="250">
        <f>ROUND(P90*H90,2)</f>
        <v>0</v>
      </c>
      <c r="L90" s="245" t="s">
        <v>137</v>
      </c>
      <c r="M90" s="251"/>
      <c r="N90" s="252" t="s">
        <v>22</v>
      </c>
      <c r="O90" s="236" t="s">
        <v>41</v>
      </c>
      <c r="P90" s="158">
        <f>I90+J90</f>
        <v>0</v>
      </c>
      <c r="Q90" s="158">
        <f>ROUND(I90*H90,2)</f>
        <v>0</v>
      </c>
      <c r="R90" s="158">
        <f>ROUND(J90*H90,2)</f>
        <v>0</v>
      </c>
      <c r="S90" s="44"/>
      <c r="T90" s="237">
        <f>S90*H90</f>
        <v>0</v>
      </c>
      <c r="U90" s="237">
        <v>0.00012</v>
      </c>
      <c r="V90" s="237">
        <f>U90*H90</f>
        <v>0.01014</v>
      </c>
      <c r="W90" s="237">
        <v>0</v>
      </c>
      <c r="X90" s="238">
        <f>W90*H90</f>
        <v>0</v>
      </c>
      <c r="AR90" s="21" t="s">
        <v>159</v>
      </c>
      <c r="AT90" s="21" t="s">
        <v>142</v>
      </c>
      <c r="AU90" s="21" t="s">
        <v>82</v>
      </c>
      <c r="AY90" s="21" t="s">
        <v>130</v>
      </c>
      <c r="BE90" s="239">
        <f>IF(O90="základní",K90,0)</f>
        <v>0</v>
      </c>
      <c r="BF90" s="239">
        <f>IF(O90="snížená",K90,0)</f>
        <v>0</v>
      </c>
      <c r="BG90" s="239">
        <f>IF(O90="zákl. přenesená",K90,0)</f>
        <v>0</v>
      </c>
      <c r="BH90" s="239">
        <f>IF(O90="sníž. přenesená",K90,0)</f>
        <v>0</v>
      </c>
      <c r="BI90" s="239">
        <f>IF(O90="nulová",K90,0)</f>
        <v>0</v>
      </c>
      <c r="BJ90" s="21" t="s">
        <v>80</v>
      </c>
      <c r="BK90" s="239">
        <f>ROUND(P90*H90,2)</f>
        <v>0</v>
      </c>
      <c r="BL90" s="21" t="s">
        <v>138</v>
      </c>
      <c r="BM90" s="21" t="s">
        <v>389</v>
      </c>
    </row>
    <row r="91" spans="2:47" s="1" customFormat="1" ht="13.5">
      <c r="B91" s="43"/>
      <c r="C91" s="71"/>
      <c r="D91" s="240" t="s">
        <v>140</v>
      </c>
      <c r="E91" s="71"/>
      <c r="F91" s="241" t="s">
        <v>144</v>
      </c>
      <c r="G91" s="71"/>
      <c r="H91" s="71"/>
      <c r="I91" s="194"/>
      <c r="J91" s="194"/>
      <c r="K91" s="71"/>
      <c r="L91" s="71"/>
      <c r="M91" s="69"/>
      <c r="N91" s="242"/>
      <c r="O91" s="44"/>
      <c r="P91" s="44"/>
      <c r="Q91" s="44"/>
      <c r="R91" s="44"/>
      <c r="S91" s="44"/>
      <c r="T91" s="44"/>
      <c r="U91" s="44"/>
      <c r="V91" s="44"/>
      <c r="W91" s="44"/>
      <c r="X91" s="92"/>
      <c r="AT91" s="21" t="s">
        <v>140</v>
      </c>
      <c r="AU91" s="21" t="s">
        <v>82</v>
      </c>
    </row>
    <row r="92" spans="2:47" s="1" customFormat="1" ht="13.5">
      <c r="B92" s="43"/>
      <c r="C92" s="71"/>
      <c r="D92" s="240" t="s">
        <v>147</v>
      </c>
      <c r="E92" s="71"/>
      <c r="F92" s="253" t="s">
        <v>148</v>
      </c>
      <c r="G92" s="71"/>
      <c r="H92" s="71"/>
      <c r="I92" s="194"/>
      <c r="J92" s="194"/>
      <c r="K92" s="71"/>
      <c r="L92" s="71"/>
      <c r="M92" s="69"/>
      <c r="N92" s="242"/>
      <c r="O92" s="44"/>
      <c r="P92" s="44"/>
      <c r="Q92" s="44"/>
      <c r="R92" s="44"/>
      <c r="S92" s="44"/>
      <c r="T92" s="44"/>
      <c r="U92" s="44"/>
      <c r="V92" s="44"/>
      <c r="W92" s="44"/>
      <c r="X92" s="92"/>
      <c r="AT92" s="21" t="s">
        <v>147</v>
      </c>
      <c r="AU92" s="21" t="s">
        <v>82</v>
      </c>
    </row>
    <row r="93" spans="2:51" s="11" customFormat="1" ht="13.5">
      <c r="B93" s="254"/>
      <c r="C93" s="255"/>
      <c r="D93" s="240" t="s">
        <v>149</v>
      </c>
      <c r="E93" s="256" t="s">
        <v>22</v>
      </c>
      <c r="F93" s="257" t="s">
        <v>390</v>
      </c>
      <c r="G93" s="255"/>
      <c r="H93" s="258">
        <v>84.5</v>
      </c>
      <c r="I93" s="259"/>
      <c r="J93" s="259"/>
      <c r="K93" s="255"/>
      <c r="L93" s="255"/>
      <c r="M93" s="260"/>
      <c r="N93" s="261"/>
      <c r="O93" s="262"/>
      <c r="P93" s="262"/>
      <c r="Q93" s="262"/>
      <c r="R93" s="262"/>
      <c r="S93" s="262"/>
      <c r="T93" s="262"/>
      <c r="U93" s="262"/>
      <c r="V93" s="262"/>
      <c r="W93" s="262"/>
      <c r="X93" s="263"/>
      <c r="AT93" s="264" t="s">
        <v>149</v>
      </c>
      <c r="AU93" s="264" t="s">
        <v>82</v>
      </c>
      <c r="AV93" s="11" t="s">
        <v>82</v>
      </c>
      <c r="AW93" s="11" t="s">
        <v>7</v>
      </c>
      <c r="AX93" s="11" t="s">
        <v>80</v>
      </c>
      <c r="AY93" s="264" t="s">
        <v>130</v>
      </c>
    </row>
    <row r="94" spans="2:65" s="1" customFormat="1" ht="25.5" customHeight="1">
      <c r="B94" s="43"/>
      <c r="C94" s="228" t="s">
        <v>151</v>
      </c>
      <c r="D94" s="228" t="s">
        <v>133</v>
      </c>
      <c r="E94" s="229" t="s">
        <v>152</v>
      </c>
      <c r="F94" s="230" t="s">
        <v>153</v>
      </c>
      <c r="G94" s="231" t="s">
        <v>136</v>
      </c>
      <c r="H94" s="232">
        <v>420</v>
      </c>
      <c r="I94" s="233"/>
      <c r="J94" s="233"/>
      <c r="K94" s="234">
        <f>ROUND(P94*H94,2)</f>
        <v>0</v>
      </c>
      <c r="L94" s="230" t="s">
        <v>137</v>
      </c>
      <c r="M94" s="69"/>
      <c r="N94" s="235" t="s">
        <v>22</v>
      </c>
      <c r="O94" s="236" t="s">
        <v>41</v>
      </c>
      <c r="P94" s="158">
        <f>I94+J94</f>
        <v>0</v>
      </c>
      <c r="Q94" s="158">
        <f>ROUND(I94*H94,2)</f>
        <v>0</v>
      </c>
      <c r="R94" s="158">
        <f>ROUND(J94*H94,2)</f>
        <v>0</v>
      </c>
      <c r="S94" s="44"/>
      <c r="T94" s="237">
        <f>S94*H94</f>
        <v>0</v>
      </c>
      <c r="U94" s="237">
        <v>0</v>
      </c>
      <c r="V94" s="237">
        <f>U94*H94</f>
        <v>0</v>
      </c>
      <c r="W94" s="237">
        <v>0</v>
      </c>
      <c r="X94" s="238">
        <f>W94*H94</f>
        <v>0</v>
      </c>
      <c r="AR94" s="21" t="s">
        <v>138</v>
      </c>
      <c r="AT94" s="21" t="s">
        <v>133</v>
      </c>
      <c r="AU94" s="21" t="s">
        <v>82</v>
      </c>
      <c r="AY94" s="21" t="s">
        <v>130</v>
      </c>
      <c r="BE94" s="239">
        <f>IF(O94="základní",K94,0)</f>
        <v>0</v>
      </c>
      <c r="BF94" s="239">
        <f>IF(O94="snížená",K94,0)</f>
        <v>0</v>
      </c>
      <c r="BG94" s="239">
        <f>IF(O94="zákl. přenesená",K94,0)</f>
        <v>0</v>
      </c>
      <c r="BH94" s="239">
        <f>IF(O94="sníž. přenesená",K94,0)</f>
        <v>0</v>
      </c>
      <c r="BI94" s="239">
        <f>IF(O94="nulová",K94,0)</f>
        <v>0</v>
      </c>
      <c r="BJ94" s="21" t="s">
        <v>80</v>
      </c>
      <c r="BK94" s="239">
        <f>ROUND(P94*H94,2)</f>
        <v>0</v>
      </c>
      <c r="BL94" s="21" t="s">
        <v>138</v>
      </c>
      <c r="BM94" s="21" t="s">
        <v>154</v>
      </c>
    </row>
    <row r="95" spans="2:47" s="1" customFormat="1" ht="13.5">
      <c r="B95" s="43"/>
      <c r="C95" s="71"/>
      <c r="D95" s="240" t="s">
        <v>140</v>
      </c>
      <c r="E95" s="71"/>
      <c r="F95" s="241" t="s">
        <v>155</v>
      </c>
      <c r="G95" s="71"/>
      <c r="H95" s="71"/>
      <c r="I95" s="194"/>
      <c r="J95" s="194"/>
      <c r="K95" s="71"/>
      <c r="L95" s="71"/>
      <c r="M95" s="69"/>
      <c r="N95" s="242"/>
      <c r="O95" s="44"/>
      <c r="P95" s="44"/>
      <c r="Q95" s="44"/>
      <c r="R95" s="44"/>
      <c r="S95" s="44"/>
      <c r="T95" s="44"/>
      <c r="U95" s="44"/>
      <c r="V95" s="44"/>
      <c r="W95" s="44"/>
      <c r="X95" s="92"/>
      <c r="AT95" s="21" t="s">
        <v>140</v>
      </c>
      <c r="AU95" s="21" t="s">
        <v>82</v>
      </c>
    </row>
    <row r="96" spans="2:65" s="1" customFormat="1" ht="16.5" customHeight="1">
      <c r="B96" s="43"/>
      <c r="C96" s="243" t="s">
        <v>156</v>
      </c>
      <c r="D96" s="243" t="s">
        <v>142</v>
      </c>
      <c r="E96" s="244" t="s">
        <v>157</v>
      </c>
      <c r="F96" s="245" t="s">
        <v>158</v>
      </c>
      <c r="G96" s="246" t="s">
        <v>136</v>
      </c>
      <c r="H96" s="247">
        <v>420</v>
      </c>
      <c r="I96" s="248"/>
      <c r="J96" s="249"/>
      <c r="K96" s="250">
        <f>ROUND(P96*H96,2)</f>
        <v>0</v>
      </c>
      <c r="L96" s="245" t="s">
        <v>137</v>
      </c>
      <c r="M96" s="251"/>
      <c r="N96" s="252" t="s">
        <v>22</v>
      </c>
      <c r="O96" s="236" t="s">
        <v>41</v>
      </c>
      <c r="P96" s="158">
        <f>I96+J96</f>
        <v>0</v>
      </c>
      <c r="Q96" s="158">
        <f>ROUND(I96*H96,2)</f>
        <v>0</v>
      </c>
      <c r="R96" s="158">
        <f>ROUND(J96*H96,2)</f>
        <v>0</v>
      </c>
      <c r="S96" s="44"/>
      <c r="T96" s="237">
        <f>S96*H96</f>
        <v>0</v>
      </c>
      <c r="U96" s="237">
        <v>0.0009</v>
      </c>
      <c r="V96" s="237">
        <f>U96*H96</f>
        <v>0.378</v>
      </c>
      <c r="W96" s="237">
        <v>0</v>
      </c>
      <c r="X96" s="238">
        <f>W96*H96</f>
        <v>0</v>
      </c>
      <c r="AR96" s="21" t="s">
        <v>159</v>
      </c>
      <c r="AT96" s="21" t="s">
        <v>142</v>
      </c>
      <c r="AU96" s="21" t="s">
        <v>82</v>
      </c>
      <c r="AY96" s="21" t="s">
        <v>130</v>
      </c>
      <c r="BE96" s="239">
        <f>IF(O96="základní",K96,0)</f>
        <v>0</v>
      </c>
      <c r="BF96" s="239">
        <f>IF(O96="snížená",K96,0)</f>
        <v>0</v>
      </c>
      <c r="BG96" s="239">
        <f>IF(O96="zákl. přenesená",K96,0)</f>
        <v>0</v>
      </c>
      <c r="BH96" s="239">
        <f>IF(O96="sníž. přenesená",K96,0)</f>
        <v>0</v>
      </c>
      <c r="BI96" s="239">
        <f>IF(O96="nulová",K96,0)</f>
        <v>0</v>
      </c>
      <c r="BJ96" s="21" t="s">
        <v>80</v>
      </c>
      <c r="BK96" s="239">
        <f>ROUND(P96*H96,2)</f>
        <v>0</v>
      </c>
      <c r="BL96" s="21" t="s">
        <v>138</v>
      </c>
      <c r="BM96" s="21" t="s">
        <v>160</v>
      </c>
    </row>
    <row r="97" spans="2:47" s="1" customFormat="1" ht="13.5">
      <c r="B97" s="43"/>
      <c r="C97" s="71"/>
      <c r="D97" s="240" t="s">
        <v>140</v>
      </c>
      <c r="E97" s="71"/>
      <c r="F97" s="241" t="s">
        <v>158</v>
      </c>
      <c r="G97" s="71"/>
      <c r="H97" s="71"/>
      <c r="I97" s="194"/>
      <c r="J97" s="194"/>
      <c r="K97" s="71"/>
      <c r="L97" s="71"/>
      <c r="M97" s="69"/>
      <c r="N97" s="242"/>
      <c r="O97" s="44"/>
      <c r="P97" s="44"/>
      <c r="Q97" s="44"/>
      <c r="R97" s="44"/>
      <c r="S97" s="44"/>
      <c r="T97" s="44"/>
      <c r="U97" s="44"/>
      <c r="V97" s="44"/>
      <c r="W97" s="44"/>
      <c r="X97" s="92"/>
      <c r="AT97" s="21" t="s">
        <v>140</v>
      </c>
      <c r="AU97" s="21" t="s">
        <v>82</v>
      </c>
    </row>
    <row r="98" spans="2:65" s="1" customFormat="1" ht="16.5" customHeight="1">
      <c r="B98" s="43"/>
      <c r="C98" s="228" t="s">
        <v>161</v>
      </c>
      <c r="D98" s="228" t="s">
        <v>133</v>
      </c>
      <c r="E98" s="229" t="s">
        <v>162</v>
      </c>
      <c r="F98" s="230" t="s">
        <v>163</v>
      </c>
      <c r="G98" s="231" t="s">
        <v>164</v>
      </c>
      <c r="H98" s="232">
        <v>30</v>
      </c>
      <c r="I98" s="233"/>
      <c r="J98" s="233"/>
      <c r="K98" s="234">
        <f>ROUND(P98*H98,2)</f>
        <v>0</v>
      </c>
      <c r="L98" s="230" t="s">
        <v>137</v>
      </c>
      <c r="M98" s="69"/>
      <c r="N98" s="235" t="s">
        <v>22</v>
      </c>
      <c r="O98" s="236" t="s">
        <v>41</v>
      </c>
      <c r="P98" s="158">
        <f>I98+J98</f>
        <v>0</v>
      </c>
      <c r="Q98" s="158">
        <f>ROUND(I98*H98,2)</f>
        <v>0</v>
      </c>
      <c r="R98" s="158">
        <f>ROUND(J98*H98,2)</f>
        <v>0</v>
      </c>
      <c r="S98" s="44"/>
      <c r="T98" s="237">
        <f>S98*H98</f>
        <v>0</v>
      </c>
      <c r="U98" s="237">
        <v>0</v>
      </c>
      <c r="V98" s="237">
        <f>U98*H98</f>
        <v>0</v>
      </c>
      <c r="W98" s="237">
        <v>0</v>
      </c>
      <c r="X98" s="238">
        <f>W98*H98</f>
        <v>0</v>
      </c>
      <c r="AR98" s="21" t="s">
        <v>138</v>
      </c>
      <c r="AT98" s="21" t="s">
        <v>133</v>
      </c>
      <c r="AU98" s="21" t="s">
        <v>82</v>
      </c>
      <c r="AY98" s="21" t="s">
        <v>130</v>
      </c>
      <c r="BE98" s="239">
        <f>IF(O98="základní",K98,0)</f>
        <v>0</v>
      </c>
      <c r="BF98" s="239">
        <f>IF(O98="snížená",K98,0)</f>
        <v>0</v>
      </c>
      <c r="BG98" s="239">
        <f>IF(O98="zákl. přenesená",K98,0)</f>
        <v>0</v>
      </c>
      <c r="BH98" s="239">
        <f>IF(O98="sníž. přenesená",K98,0)</f>
        <v>0</v>
      </c>
      <c r="BI98" s="239">
        <f>IF(O98="nulová",K98,0)</f>
        <v>0</v>
      </c>
      <c r="BJ98" s="21" t="s">
        <v>80</v>
      </c>
      <c r="BK98" s="239">
        <f>ROUND(P98*H98,2)</f>
        <v>0</v>
      </c>
      <c r="BL98" s="21" t="s">
        <v>138</v>
      </c>
      <c r="BM98" s="21" t="s">
        <v>165</v>
      </c>
    </row>
    <row r="99" spans="2:47" s="1" customFormat="1" ht="13.5">
      <c r="B99" s="43"/>
      <c r="C99" s="71"/>
      <c r="D99" s="240" t="s">
        <v>140</v>
      </c>
      <c r="E99" s="71"/>
      <c r="F99" s="241" t="s">
        <v>166</v>
      </c>
      <c r="G99" s="71"/>
      <c r="H99" s="71"/>
      <c r="I99" s="194"/>
      <c r="J99" s="194"/>
      <c r="K99" s="71"/>
      <c r="L99" s="71"/>
      <c r="M99" s="69"/>
      <c r="N99" s="242"/>
      <c r="O99" s="44"/>
      <c r="P99" s="44"/>
      <c r="Q99" s="44"/>
      <c r="R99" s="44"/>
      <c r="S99" s="44"/>
      <c r="T99" s="44"/>
      <c r="U99" s="44"/>
      <c r="V99" s="44"/>
      <c r="W99" s="44"/>
      <c r="X99" s="92"/>
      <c r="AT99" s="21" t="s">
        <v>140</v>
      </c>
      <c r="AU99" s="21" t="s">
        <v>82</v>
      </c>
    </row>
    <row r="100" spans="2:65" s="1" customFormat="1" ht="16.5" customHeight="1">
      <c r="B100" s="43"/>
      <c r="C100" s="243" t="s">
        <v>167</v>
      </c>
      <c r="D100" s="243" t="s">
        <v>142</v>
      </c>
      <c r="E100" s="244" t="s">
        <v>168</v>
      </c>
      <c r="F100" s="245" t="s">
        <v>169</v>
      </c>
      <c r="G100" s="246" t="s">
        <v>170</v>
      </c>
      <c r="H100" s="247">
        <v>30</v>
      </c>
      <c r="I100" s="248"/>
      <c r="J100" s="249"/>
      <c r="K100" s="250">
        <f>ROUND(P100*H100,2)</f>
        <v>0</v>
      </c>
      <c r="L100" s="245" t="s">
        <v>171</v>
      </c>
      <c r="M100" s="251"/>
      <c r="N100" s="252" t="s">
        <v>22</v>
      </c>
      <c r="O100" s="236" t="s">
        <v>41</v>
      </c>
      <c r="P100" s="158">
        <f>I100+J100</f>
        <v>0</v>
      </c>
      <c r="Q100" s="158">
        <f>ROUND(I100*H100,2)</f>
        <v>0</v>
      </c>
      <c r="R100" s="158">
        <f>ROUND(J100*H100,2)</f>
        <v>0</v>
      </c>
      <c r="S100" s="44"/>
      <c r="T100" s="237">
        <f>S100*H100</f>
        <v>0</v>
      </c>
      <c r="U100" s="237">
        <v>0</v>
      </c>
      <c r="V100" s="237">
        <f>U100*H100</f>
        <v>0</v>
      </c>
      <c r="W100" s="237">
        <v>0</v>
      </c>
      <c r="X100" s="238">
        <f>W100*H100</f>
        <v>0</v>
      </c>
      <c r="AR100" s="21" t="s">
        <v>159</v>
      </c>
      <c r="AT100" s="21" t="s">
        <v>142</v>
      </c>
      <c r="AU100" s="21" t="s">
        <v>82</v>
      </c>
      <c r="AY100" s="21" t="s">
        <v>130</v>
      </c>
      <c r="BE100" s="239">
        <f>IF(O100="základní",K100,0)</f>
        <v>0</v>
      </c>
      <c r="BF100" s="239">
        <f>IF(O100="snížená",K100,0)</f>
        <v>0</v>
      </c>
      <c r="BG100" s="239">
        <f>IF(O100="zákl. přenesená",K100,0)</f>
        <v>0</v>
      </c>
      <c r="BH100" s="239">
        <f>IF(O100="sníž. přenesená",K100,0)</f>
        <v>0</v>
      </c>
      <c r="BI100" s="239">
        <f>IF(O100="nulová",K100,0)</f>
        <v>0</v>
      </c>
      <c r="BJ100" s="21" t="s">
        <v>80</v>
      </c>
      <c r="BK100" s="239">
        <f>ROUND(P100*H100,2)</f>
        <v>0</v>
      </c>
      <c r="BL100" s="21" t="s">
        <v>138</v>
      </c>
      <c r="BM100" s="21" t="s">
        <v>172</v>
      </c>
    </row>
    <row r="101" spans="2:47" s="1" customFormat="1" ht="13.5">
      <c r="B101" s="43"/>
      <c r="C101" s="71"/>
      <c r="D101" s="240" t="s">
        <v>140</v>
      </c>
      <c r="E101" s="71"/>
      <c r="F101" s="241" t="s">
        <v>173</v>
      </c>
      <c r="G101" s="71"/>
      <c r="H101" s="71"/>
      <c r="I101" s="194"/>
      <c r="J101" s="194"/>
      <c r="K101" s="71"/>
      <c r="L101" s="71"/>
      <c r="M101" s="69"/>
      <c r="N101" s="242"/>
      <c r="O101" s="44"/>
      <c r="P101" s="44"/>
      <c r="Q101" s="44"/>
      <c r="R101" s="44"/>
      <c r="S101" s="44"/>
      <c r="T101" s="44"/>
      <c r="U101" s="44"/>
      <c r="V101" s="44"/>
      <c r="W101" s="44"/>
      <c r="X101" s="92"/>
      <c r="AT101" s="21" t="s">
        <v>140</v>
      </c>
      <c r="AU101" s="21" t="s">
        <v>82</v>
      </c>
    </row>
    <row r="102" spans="2:65" s="1" customFormat="1" ht="16.5" customHeight="1">
      <c r="B102" s="43"/>
      <c r="C102" s="228" t="s">
        <v>174</v>
      </c>
      <c r="D102" s="228" t="s">
        <v>133</v>
      </c>
      <c r="E102" s="229" t="s">
        <v>175</v>
      </c>
      <c r="F102" s="230" t="s">
        <v>176</v>
      </c>
      <c r="G102" s="231" t="s">
        <v>164</v>
      </c>
      <c r="H102" s="232">
        <v>13</v>
      </c>
      <c r="I102" s="233"/>
      <c r="J102" s="233"/>
      <c r="K102" s="234">
        <f>ROUND(P102*H102,2)</f>
        <v>0</v>
      </c>
      <c r="L102" s="230" t="s">
        <v>137</v>
      </c>
      <c r="M102" s="69"/>
      <c r="N102" s="235" t="s">
        <v>22</v>
      </c>
      <c r="O102" s="236" t="s">
        <v>41</v>
      </c>
      <c r="P102" s="158">
        <f>I102+J102</f>
        <v>0</v>
      </c>
      <c r="Q102" s="158">
        <f>ROUND(I102*H102,2)</f>
        <v>0</v>
      </c>
      <c r="R102" s="158">
        <f>ROUND(J102*H102,2)</f>
        <v>0</v>
      </c>
      <c r="S102" s="44"/>
      <c r="T102" s="237">
        <f>S102*H102</f>
        <v>0</v>
      </c>
      <c r="U102" s="237">
        <v>0</v>
      </c>
      <c r="V102" s="237">
        <f>U102*H102</f>
        <v>0</v>
      </c>
      <c r="W102" s="237">
        <v>0</v>
      </c>
      <c r="X102" s="238">
        <f>W102*H102</f>
        <v>0</v>
      </c>
      <c r="AR102" s="21" t="s">
        <v>138</v>
      </c>
      <c r="AT102" s="21" t="s">
        <v>133</v>
      </c>
      <c r="AU102" s="21" t="s">
        <v>82</v>
      </c>
      <c r="AY102" s="21" t="s">
        <v>130</v>
      </c>
      <c r="BE102" s="239">
        <f>IF(O102="základní",K102,0)</f>
        <v>0</v>
      </c>
      <c r="BF102" s="239">
        <f>IF(O102="snížená",K102,0)</f>
        <v>0</v>
      </c>
      <c r="BG102" s="239">
        <f>IF(O102="zákl. přenesená",K102,0)</f>
        <v>0</v>
      </c>
      <c r="BH102" s="239">
        <f>IF(O102="sníž. přenesená",K102,0)</f>
        <v>0</v>
      </c>
      <c r="BI102" s="239">
        <f>IF(O102="nulová",K102,0)</f>
        <v>0</v>
      </c>
      <c r="BJ102" s="21" t="s">
        <v>80</v>
      </c>
      <c r="BK102" s="239">
        <f>ROUND(P102*H102,2)</f>
        <v>0</v>
      </c>
      <c r="BL102" s="21" t="s">
        <v>138</v>
      </c>
      <c r="BM102" s="21" t="s">
        <v>177</v>
      </c>
    </row>
    <row r="103" spans="2:47" s="1" customFormat="1" ht="13.5">
      <c r="B103" s="43"/>
      <c r="C103" s="71"/>
      <c r="D103" s="240" t="s">
        <v>140</v>
      </c>
      <c r="E103" s="71"/>
      <c r="F103" s="241" t="s">
        <v>178</v>
      </c>
      <c r="G103" s="71"/>
      <c r="H103" s="71"/>
      <c r="I103" s="194"/>
      <c r="J103" s="194"/>
      <c r="K103" s="71"/>
      <c r="L103" s="71"/>
      <c r="M103" s="69"/>
      <c r="N103" s="242"/>
      <c r="O103" s="44"/>
      <c r="P103" s="44"/>
      <c r="Q103" s="44"/>
      <c r="R103" s="44"/>
      <c r="S103" s="44"/>
      <c r="T103" s="44"/>
      <c r="U103" s="44"/>
      <c r="V103" s="44"/>
      <c r="W103" s="44"/>
      <c r="X103" s="92"/>
      <c r="AT103" s="21" t="s">
        <v>140</v>
      </c>
      <c r="AU103" s="21" t="s">
        <v>82</v>
      </c>
    </row>
    <row r="104" spans="2:65" s="1" customFormat="1" ht="25.5" customHeight="1">
      <c r="B104" s="43"/>
      <c r="C104" s="243" t="s">
        <v>179</v>
      </c>
      <c r="D104" s="243" t="s">
        <v>142</v>
      </c>
      <c r="E104" s="244" t="s">
        <v>180</v>
      </c>
      <c r="F104" s="245" t="s">
        <v>181</v>
      </c>
      <c r="G104" s="246" t="s">
        <v>164</v>
      </c>
      <c r="H104" s="247">
        <v>13</v>
      </c>
      <c r="I104" s="248"/>
      <c r="J104" s="249"/>
      <c r="K104" s="250">
        <f>ROUND(P104*H104,2)</f>
        <v>0</v>
      </c>
      <c r="L104" s="245" t="s">
        <v>22</v>
      </c>
      <c r="M104" s="251"/>
      <c r="N104" s="252" t="s">
        <v>22</v>
      </c>
      <c r="O104" s="236" t="s">
        <v>41</v>
      </c>
      <c r="P104" s="158">
        <f>I104+J104</f>
        <v>0</v>
      </c>
      <c r="Q104" s="158">
        <f>ROUND(I104*H104,2)</f>
        <v>0</v>
      </c>
      <c r="R104" s="158">
        <f>ROUND(J104*H104,2)</f>
        <v>0</v>
      </c>
      <c r="S104" s="44"/>
      <c r="T104" s="237">
        <f>S104*H104</f>
        <v>0</v>
      </c>
      <c r="U104" s="237">
        <v>0.015</v>
      </c>
      <c r="V104" s="237">
        <f>U104*H104</f>
        <v>0.195</v>
      </c>
      <c r="W104" s="237">
        <v>0</v>
      </c>
      <c r="X104" s="238">
        <f>W104*H104</f>
        <v>0</v>
      </c>
      <c r="AR104" s="21" t="s">
        <v>159</v>
      </c>
      <c r="AT104" s="21" t="s">
        <v>142</v>
      </c>
      <c r="AU104" s="21" t="s">
        <v>82</v>
      </c>
      <c r="AY104" s="21" t="s">
        <v>130</v>
      </c>
      <c r="BE104" s="239">
        <f>IF(O104="základní",K104,0)</f>
        <v>0</v>
      </c>
      <c r="BF104" s="239">
        <f>IF(O104="snížená",K104,0)</f>
        <v>0</v>
      </c>
      <c r="BG104" s="239">
        <f>IF(O104="zákl. přenesená",K104,0)</f>
        <v>0</v>
      </c>
      <c r="BH104" s="239">
        <f>IF(O104="sníž. přenesená",K104,0)</f>
        <v>0</v>
      </c>
      <c r="BI104" s="239">
        <f>IF(O104="nulová",K104,0)</f>
        <v>0</v>
      </c>
      <c r="BJ104" s="21" t="s">
        <v>80</v>
      </c>
      <c r="BK104" s="239">
        <f>ROUND(P104*H104,2)</f>
        <v>0</v>
      </c>
      <c r="BL104" s="21" t="s">
        <v>138</v>
      </c>
      <c r="BM104" s="21" t="s">
        <v>182</v>
      </c>
    </row>
    <row r="105" spans="2:47" s="1" customFormat="1" ht="13.5">
      <c r="B105" s="43"/>
      <c r="C105" s="71"/>
      <c r="D105" s="240" t="s">
        <v>140</v>
      </c>
      <c r="E105" s="71"/>
      <c r="F105" s="241" t="s">
        <v>181</v>
      </c>
      <c r="G105" s="71"/>
      <c r="H105" s="71"/>
      <c r="I105" s="194"/>
      <c r="J105" s="194"/>
      <c r="K105" s="71"/>
      <c r="L105" s="71"/>
      <c r="M105" s="69"/>
      <c r="N105" s="242"/>
      <c r="O105" s="44"/>
      <c r="P105" s="44"/>
      <c r="Q105" s="44"/>
      <c r="R105" s="44"/>
      <c r="S105" s="44"/>
      <c r="T105" s="44"/>
      <c r="U105" s="44"/>
      <c r="V105" s="44"/>
      <c r="W105" s="44"/>
      <c r="X105" s="92"/>
      <c r="AT105" s="21" t="s">
        <v>140</v>
      </c>
      <c r="AU105" s="21" t="s">
        <v>82</v>
      </c>
    </row>
    <row r="106" spans="2:65" s="1" customFormat="1" ht="25.5" customHeight="1">
      <c r="B106" s="43"/>
      <c r="C106" s="228" t="s">
        <v>183</v>
      </c>
      <c r="D106" s="228" t="s">
        <v>133</v>
      </c>
      <c r="E106" s="229" t="s">
        <v>184</v>
      </c>
      <c r="F106" s="230" t="s">
        <v>185</v>
      </c>
      <c r="G106" s="231" t="s">
        <v>136</v>
      </c>
      <c r="H106" s="232">
        <v>400</v>
      </c>
      <c r="I106" s="233"/>
      <c r="J106" s="233"/>
      <c r="K106" s="234">
        <f>ROUND(P106*H106,2)</f>
        <v>0</v>
      </c>
      <c r="L106" s="230" t="s">
        <v>137</v>
      </c>
      <c r="M106" s="69"/>
      <c r="N106" s="235" t="s">
        <v>22</v>
      </c>
      <c r="O106" s="236" t="s">
        <v>41</v>
      </c>
      <c r="P106" s="158">
        <f>I106+J106</f>
        <v>0</v>
      </c>
      <c r="Q106" s="158">
        <f>ROUND(I106*H106,2)</f>
        <v>0</v>
      </c>
      <c r="R106" s="158">
        <f>ROUND(J106*H106,2)</f>
        <v>0</v>
      </c>
      <c r="S106" s="44"/>
      <c r="T106" s="237">
        <f>S106*H106</f>
        <v>0</v>
      </c>
      <c r="U106" s="237">
        <v>0</v>
      </c>
      <c r="V106" s="237">
        <f>U106*H106</f>
        <v>0</v>
      </c>
      <c r="W106" s="237">
        <v>0</v>
      </c>
      <c r="X106" s="238">
        <f>W106*H106</f>
        <v>0</v>
      </c>
      <c r="AR106" s="21" t="s">
        <v>138</v>
      </c>
      <c r="AT106" s="21" t="s">
        <v>133</v>
      </c>
      <c r="AU106" s="21" t="s">
        <v>82</v>
      </c>
      <c r="AY106" s="21" t="s">
        <v>130</v>
      </c>
      <c r="BE106" s="239">
        <f>IF(O106="základní",K106,0)</f>
        <v>0</v>
      </c>
      <c r="BF106" s="239">
        <f>IF(O106="snížená",K106,0)</f>
        <v>0</v>
      </c>
      <c r="BG106" s="239">
        <f>IF(O106="zákl. přenesená",K106,0)</f>
        <v>0</v>
      </c>
      <c r="BH106" s="239">
        <f>IF(O106="sníž. přenesená",K106,0)</f>
        <v>0</v>
      </c>
      <c r="BI106" s="239">
        <f>IF(O106="nulová",K106,0)</f>
        <v>0</v>
      </c>
      <c r="BJ106" s="21" t="s">
        <v>80</v>
      </c>
      <c r="BK106" s="239">
        <f>ROUND(P106*H106,2)</f>
        <v>0</v>
      </c>
      <c r="BL106" s="21" t="s">
        <v>138</v>
      </c>
      <c r="BM106" s="21" t="s">
        <v>186</v>
      </c>
    </row>
    <row r="107" spans="2:47" s="1" customFormat="1" ht="13.5">
      <c r="B107" s="43"/>
      <c r="C107" s="71"/>
      <c r="D107" s="240" t="s">
        <v>140</v>
      </c>
      <c r="E107" s="71"/>
      <c r="F107" s="241" t="s">
        <v>187</v>
      </c>
      <c r="G107" s="71"/>
      <c r="H107" s="71"/>
      <c r="I107" s="194"/>
      <c r="J107" s="194"/>
      <c r="K107" s="71"/>
      <c r="L107" s="71"/>
      <c r="M107" s="69"/>
      <c r="N107" s="242"/>
      <c r="O107" s="44"/>
      <c r="P107" s="44"/>
      <c r="Q107" s="44"/>
      <c r="R107" s="44"/>
      <c r="S107" s="44"/>
      <c r="T107" s="44"/>
      <c r="U107" s="44"/>
      <c r="V107" s="44"/>
      <c r="W107" s="44"/>
      <c r="X107" s="92"/>
      <c r="AT107" s="21" t="s">
        <v>140</v>
      </c>
      <c r="AU107" s="21" t="s">
        <v>82</v>
      </c>
    </row>
    <row r="108" spans="2:65" s="1" customFormat="1" ht="16.5" customHeight="1">
      <c r="B108" s="43"/>
      <c r="C108" s="243" t="s">
        <v>188</v>
      </c>
      <c r="D108" s="243" t="s">
        <v>142</v>
      </c>
      <c r="E108" s="244" t="s">
        <v>189</v>
      </c>
      <c r="F108" s="245" t="s">
        <v>190</v>
      </c>
      <c r="G108" s="246" t="s">
        <v>191</v>
      </c>
      <c r="H108" s="247">
        <v>380.952</v>
      </c>
      <c r="I108" s="248"/>
      <c r="J108" s="249"/>
      <c r="K108" s="250">
        <f>ROUND(P108*H108,2)</f>
        <v>0</v>
      </c>
      <c r="L108" s="245" t="s">
        <v>137</v>
      </c>
      <c r="M108" s="251"/>
      <c r="N108" s="252" t="s">
        <v>22</v>
      </c>
      <c r="O108" s="236" t="s">
        <v>41</v>
      </c>
      <c r="P108" s="158">
        <f>I108+J108</f>
        <v>0</v>
      </c>
      <c r="Q108" s="158">
        <f>ROUND(I108*H108,2)</f>
        <v>0</v>
      </c>
      <c r="R108" s="158">
        <f>ROUND(J108*H108,2)</f>
        <v>0</v>
      </c>
      <c r="S108" s="44"/>
      <c r="T108" s="237">
        <f>S108*H108</f>
        <v>0</v>
      </c>
      <c r="U108" s="237">
        <v>0.001</v>
      </c>
      <c r="V108" s="237">
        <f>U108*H108</f>
        <v>0.380952</v>
      </c>
      <c r="W108" s="237">
        <v>0</v>
      </c>
      <c r="X108" s="238">
        <f>W108*H108</f>
        <v>0</v>
      </c>
      <c r="AR108" s="21" t="s">
        <v>159</v>
      </c>
      <c r="AT108" s="21" t="s">
        <v>142</v>
      </c>
      <c r="AU108" s="21" t="s">
        <v>82</v>
      </c>
      <c r="AY108" s="21" t="s">
        <v>130</v>
      </c>
      <c r="BE108" s="239">
        <f>IF(O108="základní",K108,0)</f>
        <v>0</v>
      </c>
      <c r="BF108" s="239">
        <f>IF(O108="snížená",K108,0)</f>
        <v>0</v>
      </c>
      <c r="BG108" s="239">
        <f>IF(O108="zákl. přenesená",K108,0)</f>
        <v>0</v>
      </c>
      <c r="BH108" s="239">
        <f>IF(O108="sníž. přenesená",K108,0)</f>
        <v>0</v>
      </c>
      <c r="BI108" s="239">
        <f>IF(O108="nulová",K108,0)</f>
        <v>0</v>
      </c>
      <c r="BJ108" s="21" t="s">
        <v>80</v>
      </c>
      <c r="BK108" s="239">
        <f>ROUND(P108*H108,2)</f>
        <v>0</v>
      </c>
      <c r="BL108" s="21" t="s">
        <v>138</v>
      </c>
      <c r="BM108" s="21" t="s">
        <v>391</v>
      </c>
    </row>
    <row r="109" spans="2:47" s="1" customFormat="1" ht="13.5">
      <c r="B109" s="43"/>
      <c r="C109" s="71"/>
      <c r="D109" s="240" t="s">
        <v>140</v>
      </c>
      <c r="E109" s="71"/>
      <c r="F109" s="241" t="s">
        <v>193</v>
      </c>
      <c r="G109" s="71"/>
      <c r="H109" s="71"/>
      <c r="I109" s="194"/>
      <c r="J109" s="194"/>
      <c r="K109" s="71"/>
      <c r="L109" s="71"/>
      <c r="M109" s="69"/>
      <c r="N109" s="242"/>
      <c r="O109" s="44"/>
      <c r="P109" s="44"/>
      <c r="Q109" s="44"/>
      <c r="R109" s="44"/>
      <c r="S109" s="44"/>
      <c r="T109" s="44"/>
      <c r="U109" s="44"/>
      <c r="V109" s="44"/>
      <c r="W109" s="44"/>
      <c r="X109" s="92"/>
      <c r="AT109" s="21" t="s">
        <v>140</v>
      </c>
      <c r="AU109" s="21" t="s">
        <v>82</v>
      </c>
    </row>
    <row r="110" spans="2:51" s="11" customFormat="1" ht="13.5">
      <c r="B110" s="254"/>
      <c r="C110" s="255"/>
      <c r="D110" s="240" t="s">
        <v>149</v>
      </c>
      <c r="E110" s="256" t="s">
        <v>22</v>
      </c>
      <c r="F110" s="257" t="s">
        <v>392</v>
      </c>
      <c r="G110" s="255"/>
      <c r="H110" s="258">
        <v>380.952</v>
      </c>
      <c r="I110" s="259"/>
      <c r="J110" s="259"/>
      <c r="K110" s="255"/>
      <c r="L110" s="255"/>
      <c r="M110" s="260"/>
      <c r="N110" s="261"/>
      <c r="O110" s="262"/>
      <c r="P110" s="262"/>
      <c r="Q110" s="262"/>
      <c r="R110" s="262"/>
      <c r="S110" s="262"/>
      <c r="T110" s="262"/>
      <c r="U110" s="262"/>
      <c r="V110" s="262"/>
      <c r="W110" s="262"/>
      <c r="X110" s="263"/>
      <c r="AT110" s="264" t="s">
        <v>149</v>
      </c>
      <c r="AU110" s="264" t="s">
        <v>82</v>
      </c>
      <c r="AV110" s="11" t="s">
        <v>82</v>
      </c>
      <c r="AW110" s="11" t="s">
        <v>7</v>
      </c>
      <c r="AX110" s="11" t="s">
        <v>80</v>
      </c>
      <c r="AY110" s="264" t="s">
        <v>130</v>
      </c>
    </row>
    <row r="111" spans="2:65" s="1" customFormat="1" ht="16.5" customHeight="1">
      <c r="B111" s="43"/>
      <c r="C111" s="243" t="s">
        <v>195</v>
      </c>
      <c r="D111" s="243" t="s">
        <v>142</v>
      </c>
      <c r="E111" s="244" t="s">
        <v>196</v>
      </c>
      <c r="F111" s="245" t="s">
        <v>197</v>
      </c>
      <c r="G111" s="246" t="s">
        <v>164</v>
      </c>
      <c r="H111" s="247">
        <v>15</v>
      </c>
      <c r="I111" s="248"/>
      <c r="J111" s="249"/>
      <c r="K111" s="250">
        <f>ROUND(P111*H111,2)</f>
        <v>0</v>
      </c>
      <c r="L111" s="245" t="s">
        <v>137</v>
      </c>
      <c r="M111" s="251"/>
      <c r="N111" s="252" t="s">
        <v>22</v>
      </c>
      <c r="O111" s="236" t="s">
        <v>41</v>
      </c>
      <c r="P111" s="158">
        <f>I111+J111</f>
        <v>0</v>
      </c>
      <c r="Q111" s="158">
        <f>ROUND(I111*H111,2)</f>
        <v>0</v>
      </c>
      <c r="R111" s="158">
        <f>ROUND(J111*H111,2)</f>
        <v>0</v>
      </c>
      <c r="S111" s="44"/>
      <c r="T111" s="237">
        <f>S111*H111</f>
        <v>0</v>
      </c>
      <c r="U111" s="237">
        <v>0.00022</v>
      </c>
      <c r="V111" s="237">
        <f>U111*H111</f>
        <v>0.0033</v>
      </c>
      <c r="W111" s="237">
        <v>0</v>
      </c>
      <c r="X111" s="238">
        <f>W111*H111</f>
        <v>0</v>
      </c>
      <c r="AR111" s="21" t="s">
        <v>145</v>
      </c>
      <c r="AT111" s="21" t="s">
        <v>142</v>
      </c>
      <c r="AU111" s="21" t="s">
        <v>82</v>
      </c>
      <c r="AY111" s="21" t="s">
        <v>130</v>
      </c>
      <c r="BE111" s="239">
        <f>IF(O111="základní",K111,0)</f>
        <v>0</v>
      </c>
      <c r="BF111" s="239">
        <f>IF(O111="snížená",K111,0)</f>
        <v>0</v>
      </c>
      <c r="BG111" s="239">
        <f>IF(O111="zákl. přenesená",K111,0)</f>
        <v>0</v>
      </c>
      <c r="BH111" s="239">
        <f>IF(O111="sníž. přenesená",K111,0)</f>
        <v>0</v>
      </c>
      <c r="BI111" s="239">
        <f>IF(O111="nulová",K111,0)</f>
        <v>0</v>
      </c>
      <c r="BJ111" s="21" t="s">
        <v>80</v>
      </c>
      <c r="BK111" s="239">
        <f>ROUND(P111*H111,2)</f>
        <v>0</v>
      </c>
      <c r="BL111" s="21" t="s">
        <v>145</v>
      </c>
      <c r="BM111" s="21" t="s">
        <v>393</v>
      </c>
    </row>
    <row r="112" spans="2:47" s="1" customFormat="1" ht="13.5">
      <c r="B112" s="43"/>
      <c r="C112" s="71"/>
      <c r="D112" s="240" t="s">
        <v>140</v>
      </c>
      <c r="E112" s="71"/>
      <c r="F112" s="241" t="s">
        <v>197</v>
      </c>
      <c r="G112" s="71"/>
      <c r="H112" s="71"/>
      <c r="I112" s="194"/>
      <c r="J112" s="194"/>
      <c r="K112" s="71"/>
      <c r="L112" s="71"/>
      <c r="M112" s="69"/>
      <c r="N112" s="242"/>
      <c r="O112" s="44"/>
      <c r="P112" s="44"/>
      <c r="Q112" s="44"/>
      <c r="R112" s="44"/>
      <c r="S112" s="44"/>
      <c r="T112" s="44"/>
      <c r="U112" s="44"/>
      <c r="V112" s="44"/>
      <c r="W112" s="44"/>
      <c r="X112" s="92"/>
      <c r="AT112" s="21" t="s">
        <v>140</v>
      </c>
      <c r="AU112" s="21" t="s">
        <v>82</v>
      </c>
    </row>
    <row r="113" spans="2:65" s="1" customFormat="1" ht="16.5" customHeight="1">
      <c r="B113" s="43"/>
      <c r="C113" s="243" t="s">
        <v>199</v>
      </c>
      <c r="D113" s="243" t="s">
        <v>142</v>
      </c>
      <c r="E113" s="244" t="s">
        <v>200</v>
      </c>
      <c r="F113" s="245" t="s">
        <v>201</v>
      </c>
      <c r="G113" s="246" t="s">
        <v>164</v>
      </c>
      <c r="H113" s="247">
        <v>13</v>
      </c>
      <c r="I113" s="248"/>
      <c r="J113" s="249"/>
      <c r="K113" s="250">
        <f>ROUND(P113*H113,2)</f>
        <v>0</v>
      </c>
      <c r="L113" s="245" t="s">
        <v>137</v>
      </c>
      <c r="M113" s="251"/>
      <c r="N113" s="252" t="s">
        <v>22</v>
      </c>
      <c r="O113" s="236" t="s">
        <v>41</v>
      </c>
      <c r="P113" s="158">
        <f>I113+J113</f>
        <v>0</v>
      </c>
      <c r="Q113" s="158">
        <f>ROUND(I113*H113,2)</f>
        <v>0</v>
      </c>
      <c r="R113" s="158">
        <f>ROUND(J113*H113,2)</f>
        <v>0</v>
      </c>
      <c r="S113" s="44"/>
      <c r="T113" s="237">
        <f>S113*H113</f>
        <v>0</v>
      </c>
      <c r="U113" s="237">
        <v>0.00014</v>
      </c>
      <c r="V113" s="237">
        <f>U113*H113</f>
        <v>0.0018199999999999998</v>
      </c>
      <c r="W113" s="237">
        <v>0</v>
      </c>
      <c r="X113" s="238">
        <f>W113*H113</f>
        <v>0</v>
      </c>
      <c r="AR113" s="21" t="s">
        <v>145</v>
      </c>
      <c r="AT113" s="21" t="s">
        <v>142</v>
      </c>
      <c r="AU113" s="21" t="s">
        <v>82</v>
      </c>
      <c r="AY113" s="21" t="s">
        <v>130</v>
      </c>
      <c r="BE113" s="239">
        <f>IF(O113="základní",K113,0)</f>
        <v>0</v>
      </c>
      <c r="BF113" s="239">
        <f>IF(O113="snížená",K113,0)</f>
        <v>0</v>
      </c>
      <c r="BG113" s="239">
        <f>IF(O113="zákl. přenesená",K113,0)</f>
        <v>0</v>
      </c>
      <c r="BH113" s="239">
        <f>IF(O113="sníž. přenesená",K113,0)</f>
        <v>0</v>
      </c>
      <c r="BI113" s="239">
        <f>IF(O113="nulová",K113,0)</f>
        <v>0</v>
      </c>
      <c r="BJ113" s="21" t="s">
        <v>80</v>
      </c>
      <c r="BK113" s="239">
        <f>ROUND(P113*H113,2)</f>
        <v>0</v>
      </c>
      <c r="BL113" s="21" t="s">
        <v>145</v>
      </c>
      <c r="BM113" s="21" t="s">
        <v>394</v>
      </c>
    </row>
    <row r="114" spans="2:47" s="1" customFormat="1" ht="13.5">
      <c r="B114" s="43"/>
      <c r="C114" s="71"/>
      <c r="D114" s="240" t="s">
        <v>140</v>
      </c>
      <c r="E114" s="71"/>
      <c r="F114" s="241" t="s">
        <v>201</v>
      </c>
      <c r="G114" s="71"/>
      <c r="H114" s="71"/>
      <c r="I114" s="194"/>
      <c r="J114" s="194"/>
      <c r="K114" s="71"/>
      <c r="L114" s="71"/>
      <c r="M114" s="69"/>
      <c r="N114" s="242"/>
      <c r="O114" s="44"/>
      <c r="P114" s="44"/>
      <c r="Q114" s="44"/>
      <c r="R114" s="44"/>
      <c r="S114" s="44"/>
      <c r="T114" s="44"/>
      <c r="U114" s="44"/>
      <c r="V114" s="44"/>
      <c r="W114" s="44"/>
      <c r="X114" s="92"/>
      <c r="AT114" s="21" t="s">
        <v>140</v>
      </c>
      <c r="AU114" s="21" t="s">
        <v>82</v>
      </c>
    </row>
    <row r="115" spans="2:65" s="1" customFormat="1" ht="16.5" customHeight="1">
      <c r="B115" s="43"/>
      <c r="C115" s="228" t="s">
        <v>203</v>
      </c>
      <c r="D115" s="228" t="s">
        <v>133</v>
      </c>
      <c r="E115" s="229" t="s">
        <v>204</v>
      </c>
      <c r="F115" s="230" t="s">
        <v>205</v>
      </c>
      <c r="G115" s="231" t="s">
        <v>164</v>
      </c>
      <c r="H115" s="232">
        <v>1</v>
      </c>
      <c r="I115" s="233"/>
      <c r="J115" s="233"/>
      <c r="K115" s="234">
        <f>ROUND(P115*H115,2)</f>
        <v>0</v>
      </c>
      <c r="L115" s="230" t="s">
        <v>137</v>
      </c>
      <c r="M115" s="69"/>
      <c r="N115" s="235" t="s">
        <v>22</v>
      </c>
      <c r="O115" s="236" t="s">
        <v>41</v>
      </c>
      <c r="P115" s="158">
        <f>I115+J115</f>
        <v>0</v>
      </c>
      <c r="Q115" s="158">
        <f>ROUND(I115*H115,2)</f>
        <v>0</v>
      </c>
      <c r="R115" s="158">
        <f>ROUND(J115*H115,2)</f>
        <v>0</v>
      </c>
      <c r="S115" s="44"/>
      <c r="T115" s="237">
        <f>S115*H115</f>
        <v>0</v>
      </c>
      <c r="U115" s="237">
        <v>0</v>
      </c>
      <c r="V115" s="237">
        <f>U115*H115</f>
        <v>0</v>
      </c>
      <c r="W115" s="237">
        <v>0</v>
      </c>
      <c r="X115" s="238">
        <f>W115*H115</f>
        <v>0</v>
      </c>
      <c r="AR115" s="21" t="s">
        <v>138</v>
      </c>
      <c r="AT115" s="21" t="s">
        <v>133</v>
      </c>
      <c r="AU115" s="21" t="s">
        <v>82</v>
      </c>
      <c r="AY115" s="21" t="s">
        <v>130</v>
      </c>
      <c r="BE115" s="239">
        <f>IF(O115="základní",K115,0)</f>
        <v>0</v>
      </c>
      <c r="BF115" s="239">
        <f>IF(O115="snížená",K115,0)</f>
        <v>0</v>
      </c>
      <c r="BG115" s="239">
        <f>IF(O115="zákl. přenesená",K115,0)</f>
        <v>0</v>
      </c>
      <c r="BH115" s="239">
        <f>IF(O115="sníž. přenesená",K115,0)</f>
        <v>0</v>
      </c>
      <c r="BI115" s="239">
        <f>IF(O115="nulová",K115,0)</f>
        <v>0</v>
      </c>
      <c r="BJ115" s="21" t="s">
        <v>80</v>
      </c>
      <c r="BK115" s="239">
        <f>ROUND(P115*H115,2)</f>
        <v>0</v>
      </c>
      <c r="BL115" s="21" t="s">
        <v>138</v>
      </c>
      <c r="BM115" s="21" t="s">
        <v>206</v>
      </c>
    </row>
    <row r="116" spans="2:47" s="1" customFormat="1" ht="13.5">
      <c r="B116" s="43"/>
      <c r="C116" s="71"/>
      <c r="D116" s="240" t="s">
        <v>140</v>
      </c>
      <c r="E116" s="71"/>
      <c r="F116" s="241" t="s">
        <v>207</v>
      </c>
      <c r="G116" s="71"/>
      <c r="H116" s="71"/>
      <c r="I116" s="194"/>
      <c r="J116" s="194"/>
      <c r="K116" s="71"/>
      <c r="L116" s="71"/>
      <c r="M116" s="69"/>
      <c r="N116" s="242"/>
      <c r="O116" s="44"/>
      <c r="P116" s="44"/>
      <c r="Q116" s="44"/>
      <c r="R116" s="44"/>
      <c r="S116" s="44"/>
      <c r="T116" s="44"/>
      <c r="U116" s="44"/>
      <c r="V116" s="44"/>
      <c r="W116" s="44"/>
      <c r="X116" s="92"/>
      <c r="AT116" s="21" t="s">
        <v>140</v>
      </c>
      <c r="AU116" s="21" t="s">
        <v>82</v>
      </c>
    </row>
    <row r="117" spans="2:47" s="1" customFormat="1" ht="13.5">
      <c r="B117" s="43"/>
      <c r="C117" s="71"/>
      <c r="D117" s="240" t="s">
        <v>208</v>
      </c>
      <c r="E117" s="71"/>
      <c r="F117" s="253" t="s">
        <v>209</v>
      </c>
      <c r="G117" s="71"/>
      <c r="H117" s="71"/>
      <c r="I117" s="194"/>
      <c r="J117" s="194"/>
      <c r="K117" s="71"/>
      <c r="L117" s="71"/>
      <c r="M117" s="69"/>
      <c r="N117" s="242"/>
      <c r="O117" s="44"/>
      <c r="P117" s="44"/>
      <c r="Q117" s="44"/>
      <c r="R117" s="44"/>
      <c r="S117" s="44"/>
      <c r="T117" s="44"/>
      <c r="U117" s="44"/>
      <c r="V117" s="44"/>
      <c r="W117" s="44"/>
      <c r="X117" s="92"/>
      <c r="AT117" s="21" t="s">
        <v>208</v>
      </c>
      <c r="AU117" s="21" t="s">
        <v>82</v>
      </c>
    </row>
    <row r="118" spans="2:63" s="10" customFormat="1" ht="37.4" customHeight="1">
      <c r="B118" s="211"/>
      <c r="C118" s="212"/>
      <c r="D118" s="213" t="s">
        <v>71</v>
      </c>
      <c r="E118" s="214" t="s">
        <v>142</v>
      </c>
      <c r="F118" s="214" t="s">
        <v>210</v>
      </c>
      <c r="G118" s="212"/>
      <c r="H118" s="212"/>
      <c r="I118" s="215"/>
      <c r="J118" s="215"/>
      <c r="K118" s="216">
        <f>BK118</f>
        <v>0</v>
      </c>
      <c r="L118" s="212"/>
      <c r="M118" s="217"/>
      <c r="N118" s="218"/>
      <c r="O118" s="219"/>
      <c r="P118" s="219"/>
      <c r="Q118" s="220">
        <f>Q119+Q141</f>
        <v>0</v>
      </c>
      <c r="R118" s="220">
        <f>R119+R141</f>
        <v>0</v>
      </c>
      <c r="S118" s="219"/>
      <c r="T118" s="221">
        <f>T119+T141</f>
        <v>0</v>
      </c>
      <c r="U118" s="219"/>
      <c r="V118" s="221">
        <f>V119+V141</f>
        <v>20.5618227</v>
      </c>
      <c r="W118" s="219"/>
      <c r="X118" s="222">
        <f>X119+X141</f>
        <v>0</v>
      </c>
      <c r="AR118" s="223" t="s">
        <v>151</v>
      </c>
      <c r="AT118" s="224" t="s">
        <v>71</v>
      </c>
      <c r="AU118" s="224" t="s">
        <v>72</v>
      </c>
      <c r="AY118" s="223" t="s">
        <v>130</v>
      </c>
      <c r="BK118" s="225">
        <f>BK119+BK141</f>
        <v>0</v>
      </c>
    </row>
    <row r="119" spans="2:63" s="10" customFormat="1" ht="19.9" customHeight="1">
      <c r="B119" s="211"/>
      <c r="C119" s="212"/>
      <c r="D119" s="213" t="s">
        <v>71</v>
      </c>
      <c r="E119" s="226" t="s">
        <v>211</v>
      </c>
      <c r="F119" s="226" t="s">
        <v>212</v>
      </c>
      <c r="G119" s="212"/>
      <c r="H119" s="212"/>
      <c r="I119" s="215"/>
      <c r="J119" s="215"/>
      <c r="K119" s="227">
        <f>BK119</f>
        <v>0</v>
      </c>
      <c r="L119" s="212"/>
      <c r="M119" s="217"/>
      <c r="N119" s="218"/>
      <c r="O119" s="219"/>
      <c r="P119" s="219"/>
      <c r="Q119" s="220">
        <f>SUM(Q120:Q140)</f>
        <v>0</v>
      </c>
      <c r="R119" s="220">
        <f>SUM(R120:R140)</f>
        <v>0</v>
      </c>
      <c r="S119" s="219"/>
      <c r="T119" s="221">
        <f>SUM(T120:T140)</f>
        <v>0</v>
      </c>
      <c r="U119" s="219"/>
      <c r="V119" s="221">
        <f>SUM(V120:V140)</f>
        <v>2.3960000000000004</v>
      </c>
      <c r="W119" s="219"/>
      <c r="X119" s="222">
        <f>SUM(X120:X140)</f>
        <v>0</v>
      </c>
      <c r="AR119" s="223" t="s">
        <v>151</v>
      </c>
      <c r="AT119" s="224" t="s">
        <v>71</v>
      </c>
      <c r="AU119" s="224" t="s">
        <v>80</v>
      </c>
      <c r="AY119" s="223" t="s">
        <v>130</v>
      </c>
      <c r="BK119" s="225">
        <f>SUM(BK120:BK140)</f>
        <v>0</v>
      </c>
    </row>
    <row r="120" spans="2:65" s="1" customFormat="1" ht="16.5" customHeight="1">
      <c r="B120" s="43"/>
      <c r="C120" s="228" t="s">
        <v>213</v>
      </c>
      <c r="D120" s="228" t="s">
        <v>133</v>
      </c>
      <c r="E120" s="229" t="s">
        <v>214</v>
      </c>
      <c r="F120" s="230" t="s">
        <v>215</v>
      </c>
      <c r="G120" s="231" t="s">
        <v>164</v>
      </c>
      <c r="H120" s="232">
        <v>9</v>
      </c>
      <c r="I120" s="233"/>
      <c r="J120" s="233"/>
      <c r="K120" s="234">
        <f>ROUND(P120*H120,2)</f>
        <v>0</v>
      </c>
      <c r="L120" s="230" t="s">
        <v>137</v>
      </c>
      <c r="M120" s="69"/>
      <c r="N120" s="235" t="s">
        <v>22</v>
      </c>
      <c r="O120" s="236" t="s">
        <v>41</v>
      </c>
      <c r="P120" s="158">
        <f>I120+J120</f>
        <v>0</v>
      </c>
      <c r="Q120" s="158">
        <f>ROUND(I120*H120,2)</f>
        <v>0</v>
      </c>
      <c r="R120" s="158">
        <f>ROUND(J120*H120,2)</f>
        <v>0</v>
      </c>
      <c r="S120" s="44"/>
      <c r="T120" s="237">
        <f>S120*H120</f>
        <v>0</v>
      </c>
      <c r="U120" s="237">
        <v>0</v>
      </c>
      <c r="V120" s="237">
        <f>U120*H120</f>
        <v>0</v>
      </c>
      <c r="W120" s="237">
        <v>0</v>
      </c>
      <c r="X120" s="238">
        <f>W120*H120</f>
        <v>0</v>
      </c>
      <c r="AR120" s="21" t="s">
        <v>216</v>
      </c>
      <c r="AT120" s="21" t="s">
        <v>133</v>
      </c>
      <c r="AU120" s="21" t="s">
        <v>82</v>
      </c>
      <c r="AY120" s="21" t="s">
        <v>130</v>
      </c>
      <c r="BE120" s="239">
        <f>IF(O120="základní",K120,0)</f>
        <v>0</v>
      </c>
      <c r="BF120" s="239">
        <f>IF(O120="snížená",K120,0)</f>
        <v>0</v>
      </c>
      <c r="BG120" s="239">
        <f>IF(O120="zákl. přenesená",K120,0)</f>
        <v>0</v>
      </c>
      <c r="BH120" s="239">
        <f>IF(O120="sníž. přenesená",K120,0)</f>
        <v>0</v>
      </c>
      <c r="BI120" s="239">
        <f>IF(O120="nulová",K120,0)</f>
        <v>0</v>
      </c>
      <c r="BJ120" s="21" t="s">
        <v>80</v>
      </c>
      <c r="BK120" s="239">
        <f>ROUND(P120*H120,2)</f>
        <v>0</v>
      </c>
      <c r="BL120" s="21" t="s">
        <v>216</v>
      </c>
      <c r="BM120" s="21" t="s">
        <v>395</v>
      </c>
    </row>
    <row r="121" spans="2:47" s="1" customFormat="1" ht="13.5">
      <c r="B121" s="43"/>
      <c r="C121" s="71"/>
      <c r="D121" s="240" t="s">
        <v>140</v>
      </c>
      <c r="E121" s="71"/>
      <c r="F121" s="241" t="s">
        <v>396</v>
      </c>
      <c r="G121" s="71"/>
      <c r="H121" s="71"/>
      <c r="I121" s="194"/>
      <c r="J121" s="194"/>
      <c r="K121" s="71"/>
      <c r="L121" s="71"/>
      <c r="M121" s="69"/>
      <c r="N121" s="242"/>
      <c r="O121" s="44"/>
      <c r="P121" s="44"/>
      <c r="Q121" s="44"/>
      <c r="R121" s="44"/>
      <c r="S121" s="44"/>
      <c r="T121" s="44"/>
      <c r="U121" s="44"/>
      <c r="V121" s="44"/>
      <c r="W121" s="44"/>
      <c r="X121" s="92"/>
      <c r="AT121" s="21" t="s">
        <v>140</v>
      </c>
      <c r="AU121" s="21" t="s">
        <v>82</v>
      </c>
    </row>
    <row r="122" spans="2:65" s="1" customFormat="1" ht="16.5" customHeight="1">
      <c r="B122" s="43"/>
      <c r="C122" s="228" t="s">
        <v>11</v>
      </c>
      <c r="D122" s="228" t="s">
        <v>133</v>
      </c>
      <c r="E122" s="229" t="s">
        <v>219</v>
      </c>
      <c r="F122" s="230" t="s">
        <v>220</v>
      </c>
      <c r="G122" s="231" t="s">
        <v>164</v>
      </c>
      <c r="H122" s="232">
        <v>13</v>
      </c>
      <c r="I122" s="233"/>
      <c r="J122" s="233"/>
      <c r="K122" s="234">
        <f>ROUND(P122*H122,2)</f>
        <v>0</v>
      </c>
      <c r="L122" s="230" t="s">
        <v>137</v>
      </c>
      <c r="M122" s="69"/>
      <c r="N122" s="235" t="s">
        <v>22</v>
      </c>
      <c r="O122" s="236" t="s">
        <v>41</v>
      </c>
      <c r="P122" s="158">
        <f>I122+J122</f>
        <v>0</v>
      </c>
      <c r="Q122" s="158">
        <f>ROUND(I122*H122,2)</f>
        <v>0</v>
      </c>
      <c r="R122" s="158">
        <f>ROUND(J122*H122,2)</f>
        <v>0</v>
      </c>
      <c r="S122" s="44"/>
      <c r="T122" s="237">
        <f>S122*H122</f>
        <v>0</v>
      </c>
      <c r="U122" s="237">
        <v>0</v>
      </c>
      <c r="V122" s="237">
        <f>U122*H122</f>
        <v>0</v>
      </c>
      <c r="W122" s="237">
        <v>0</v>
      </c>
      <c r="X122" s="238">
        <f>W122*H122</f>
        <v>0</v>
      </c>
      <c r="AR122" s="21" t="s">
        <v>216</v>
      </c>
      <c r="AT122" s="21" t="s">
        <v>133</v>
      </c>
      <c r="AU122" s="21" t="s">
        <v>82</v>
      </c>
      <c r="AY122" s="21" t="s">
        <v>130</v>
      </c>
      <c r="BE122" s="239">
        <f>IF(O122="základní",K122,0)</f>
        <v>0</v>
      </c>
      <c r="BF122" s="239">
        <f>IF(O122="snížená",K122,0)</f>
        <v>0</v>
      </c>
      <c r="BG122" s="239">
        <f>IF(O122="zákl. přenesená",K122,0)</f>
        <v>0</v>
      </c>
      <c r="BH122" s="239">
        <f>IF(O122="sníž. přenesená",K122,0)</f>
        <v>0</v>
      </c>
      <c r="BI122" s="239">
        <f>IF(O122="nulová",K122,0)</f>
        <v>0</v>
      </c>
      <c r="BJ122" s="21" t="s">
        <v>80</v>
      </c>
      <c r="BK122" s="239">
        <f>ROUND(P122*H122,2)</f>
        <v>0</v>
      </c>
      <c r="BL122" s="21" t="s">
        <v>216</v>
      </c>
      <c r="BM122" s="21" t="s">
        <v>221</v>
      </c>
    </row>
    <row r="123" spans="2:47" s="1" customFormat="1" ht="13.5">
      <c r="B123" s="43"/>
      <c r="C123" s="71"/>
      <c r="D123" s="240" t="s">
        <v>140</v>
      </c>
      <c r="E123" s="71"/>
      <c r="F123" s="241" t="s">
        <v>222</v>
      </c>
      <c r="G123" s="71"/>
      <c r="H123" s="71"/>
      <c r="I123" s="194"/>
      <c r="J123" s="194"/>
      <c r="K123" s="71"/>
      <c r="L123" s="71"/>
      <c r="M123" s="69"/>
      <c r="N123" s="242"/>
      <c r="O123" s="44"/>
      <c r="P123" s="44"/>
      <c r="Q123" s="44"/>
      <c r="R123" s="44"/>
      <c r="S123" s="44"/>
      <c r="T123" s="44"/>
      <c r="U123" s="44"/>
      <c r="V123" s="44"/>
      <c r="W123" s="44"/>
      <c r="X123" s="92"/>
      <c r="AT123" s="21" t="s">
        <v>140</v>
      </c>
      <c r="AU123" s="21" t="s">
        <v>82</v>
      </c>
    </row>
    <row r="124" spans="2:65" s="1" customFormat="1" ht="16.5" customHeight="1">
      <c r="B124" s="43"/>
      <c r="C124" s="243" t="s">
        <v>138</v>
      </c>
      <c r="D124" s="243" t="s">
        <v>142</v>
      </c>
      <c r="E124" s="244" t="s">
        <v>223</v>
      </c>
      <c r="F124" s="245" t="s">
        <v>224</v>
      </c>
      <c r="G124" s="246" t="s">
        <v>164</v>
      </c>
      <c r="H124" s="247">
        <v>13</v>
      </c>
      <c r="I124" s="248"/>
      <c r="J124" s="249"/>
      <c r="K124" s="250">
        <f>ROUND(P124*H124,2)</f>
        <v>0</v>
      </c>
      <c r="L124" s="245" t="s">
        <v>137</v>
      </c>
      <c r="M124" s="251"/>
      <c r="N124" s="252" t="s">
        <v>22</v>
      </c>
      <c r="O124" s="236" t="s">
        <v>41</v>
      </c>
      <c r="P124" s="158">
        <f>I124+J124</f>
        <v>0</v>
      </c>
      <c r="Q124" s="158">
        <f>ROUND(I124*H124,2)</f>
        <v>0</v>
      </c>
      <c r="R124" s="158">
        <f>ROUND(J124*H124,2)</f>
        <v>0</v>
      </c>
      <c r="S124" s="44"/>
      <c r="T124" s="237">
        <f>S124*H124</f>
        <v>0</v>
      </c>
      <c r="U124" s="237">
        <v>0.062</v>
      </c>
      <c r="V124" s="237">
        <f>U124*H124</f>
        <v>0.806</v>
      </c>
      <c r="W124" s="237">
        <v>0</v>
      </c>
      <c r="X124" s="238">
        <f>W124*H124</f>
        <v>0</v>
      </c>
      <c r="AR124" s="21" t="s">
        <v>145</v>
      </c>
      <c r="AT124" s="21" t="s">
        <v>142</v>
      </c>
      <c r="AU124" s="21" t="s">
        <v>82</v>
      </c>
      <c r="AY124" s="21" t="s">
        <v>130</v>
      </c>
      <c r="BE124" s="239">
        <f>IF(O124="základní",K124,0)</f>
        <v>0</v>
      </c>
      <c r="BF124" s="239">
        <f>IF(O124="snížená",K124,0)</f>
        <v>0</v>
      </c>
      <c r="BG124" s="239">
        <f>IF(O124="zákl. přenesená",K124,0)</f>
        <v>0</v>
      </c>
      <c r="BH124" s="239">
        <f>IF(O124="sníž. přenesená",K124,0)</f>
        <v>0</v>
      </c>
      <c r="BI124" s="239">
        <f>IF(O124="nulová",K124,0)</f>
        <v>0</v>
      </c>
      <c r="BJ124" s="21" t="s">
        <v>80</v>
      </c>
      <c r="BK124" s="239">
        <f>ROUND(P124*H124,2)</f>
        <v>0</v>
      </c>
      <c r="BL124" s="21" t="s">
        <v>145</v>
      </c>
      <c r="BM124" s="21" t="s">
        <v>397</v>
      </c>
    </row>
    <row r="125" spans="2:47" s="1" customFormat="1" ht="13.5">
      <c r="B125" s="43"/>
      <c r="C125" s="71"/>
      <c r="D125" s="240" t="s">
        <v>140</v>
      </c>
      <c r="E125" s="71"/>
      <c r="F125" s="241" t="s">
        <v>224</v>
      </c>
      <c r="G125" s="71"/>
      <c r="H125" s="71"/>
      <c r="I125" s="194"/>
      <c r="J125" s="194"/>
      <c r="K125" s="71"/>
      <c r="L125" s="71"/>
      <c r="M125" s="69"/>
      <c r="N125" s="242"/>
      <c r="O125" s="44"/>
      <c r="P125" s="44"/>
      <c r="Q125" s="44"/>
      <c r="R125" s="44"/>
      <c r="S125" s="44"/>
      <c r="T125" s="44"/>
      <c r="U125" s="44"/>
      <c r="V125" s="44"/>
      <c r="W125" s="44"/>
      <c r="X125" s="92"/>
      <c r="AT125" s="21" t="s">
        <v>140</v>
      </c>
      <c r="AU125" s="21" t="s">
        <v>82</v>
      </c>
    </row>
    <row r="126" spans="2:65" s="1" customFormat="1" ht="16.5" customHeight="1">
      <c r="B126" s="43"/>
      <c r="C126" s="243" t="s">
        <v>226</v>
      </c>
      <c r="D126" s="243" t="s">
        <v>142</v>
      </c>
      <c r="E126" s="244" t="s">
        <v>227</v>
      </c>
      <c r="F126" s="245" t="s">
        <v>228</v>
      </c>
      <c r="G126" s="246" t="s">
        <v>164</v>
      </c>
      <c r="H126" s="247">
        <v>13</v>
      </c>
      <c r="I126" s="248"/>
      <c r="J126" s="249"/>
      <c r="K126" s="250">
        <f>ROUND(P126*H126,2)</f>
        <v>0</v>
      </c>
      <c r="L126" s="245" t="s">
        <v>22</v>
      </c>
      <c r="M126" s="251"/>
      <c r="N126" s="252" t="s">
        <v>22</v>
      </c>
      <c r="O126" s="236" t="s">
        <v>41</v>
      </c>
      <c r="P126" s="158">
        <f>I126+J126</f>
        <v>0</v>
      </c>
      <c r="Q126" s="158">
        <f>ROUND(I126*H126,2)</f>
        <v>0</v>
      </c>
      <c r="R126" s="158">
        <f>ROUND(J126*H126,2)</f>
        <v>0</v>
      </c>
      <c r="S126" s="44"/>
      <c r="T126" s="237">
        <f>S126*H126</f>
        <v>0</v>
      </c>
      <c r="U126" s="237">
        <v>0.115</v>
      </c>
      <c r="V126" s="237">
        <f>U126*H126</f>
        <v>1.495</v>
      </c>
      <c r="W126" s="237">
        <v>0</v>
      </c>
      <c r="X126" s="238">
        <f>W126*H126</f>
        <v>0</v>
      </c>
      <c r="AR126" s="21" t="s">
        <v>145</v>
      </c>
      <c r="AT126" s="21" t="s">
        <v>142</v>
      </c>
      <c r="AU126" s="21" t="s">
        <v>82</v>
      </c>
      <c r="AY126" s="21" t="s">
        <v>130</v>
      </c>
      <c r="BE126" s="239">
        <f>IF(O126="základní",K126,0)</f>
        <v>0</v>
      </c>
      <c r="BF126" s="239">
        <f>IF(O126="snížená",K126,0)</f>
        <v>0</v>
      </c>
      <c r="BG126" s="239">
        <f>IF(O126="zákl. přenesená",K126,0)</f>
        <v>0</v>
      </c>
      <c r="BH126" s="239">
        <f>IF(O126="sníž. přenesená",K126,0)</f>
        <v>0</v>
      </c>
      <c r="BI126" s="239">
        <f>IF(O126="nulová",K126,0)</f>
        <v>0</v>
      </c>
      <c r="BJ126" s="21" t="s">
        <v>80</v>
      </c>
      <c r="BK126" s="239">
        <f>ROUND(P126*H126,2)</f>
        <v>0</v>
      </c>
      <c r="BL126" s="21" t="s">
        <v>145</v>
      </c>
      <c r="BM126" s="21" t="s">
        <v>229</v>
      </c>
    </row>
    <row r="127" spans="2:47" s="1" customFormat="1" ht="13.5">
      <c r="B127" s="43"/>
      <c r="C127" s="71"/>
      <c r="D127" s="240" t="s">
        <v>140</v>
      </c>
      <c r="E127" s="71"/>
      <c r="F127" s="241" t="s">
        <v>230</v>
      </c>
      <c r="G127" s="71"/>
      <c r="H127" s="71"/>
      <c r="I127" s="194"/>
      <c r="J127" s="194"/>
      <c r="K127" s="71"/>
      <c r="L127" s="71"/>
      <c r="M127" s="69"/>
      <c r="N127" s="242"/>
      <c r="O127" s="44"/>
      <c r="P127" s="44"/>
      <c r="Q127" s="44"/>
      <c r="R127" s="44"/>
      <c r="S127" s="44"/>
      <c r="T127" s="44"/>
      <c r="U127" s="44"/>
      <c r="V127" s="44"/>
      <c r="W127" s="44"/>
      <c r="X127" s="92"/>
      <c r="AT127" s="21" t="s">
        <v>140</v>
      </c>
      <c r="AU127" s="21" t="s">
        <v>82</v>
      </c>
    </row>
    <row r="128" spans="2:65" s="1" customFormat="1" ht="16.5" customHeight="1">
      <c r="B128" s="43"/>
      <c r="C128" s="243" t="s">
        <v>231</v>
      </c>
      <c r="D128" s="243" t="s">
        <v>142</v>
      </c>
      <c r="E128" s="244" t="s">
        <v>232</v>
      </c>
      <c r="F128" s="245" t="s">
        <v>233</v>
      </c>
      <c r="G128" s="246" t="s">
        <v>234</v>
      </c>
      <c r="H128" s="247">
        <v>0.095</v>
      </c>
      <c r="I128" s="248"/>
      <c r="J128" s="249"/>
      <c r="K128" s="250">
        <f>ROUND(P128*H128,2)</f>
        <v>0</v>
      </c>
      <c r="L128" s="245" t="s">
        <v>137</v>
      </c>
      <c r="M128" s="251"/>
      <c r="N128" s="252" t="s">
        <v>22</v>
      </c>
      <c r="O128" s="236" t="s">
        <v>41</v>
      </c>
      <c r="P128" s="158">
        <f>I128+J128</f>
        <v>0</v>
      </c>
      <c r="Q128" s="158">
        <f>ROUND(I128*H128,2)</f>
        <v>0</v>
      </c>
      <c r="R128" s="158">
        <f>ROUND(J128*H128,2)</f>
        <v>0</v>
      </c>
      <c r="S128" s="44"/>
      <c r="T128" s="237">
        <f>S128*H128</f>
        <v>0</v>
      </c>
      <c r="U128" s="237">
        <v>1</v>
      </c>
      <c r="V128" s="237">
        <f>U128*H128</f>
        <v>0.095</v>
      </c>
      <c r="W128" s="237">
        <v>0</v>
      </c>
      <c r="X128" s="238">
        <f>W128*H128</f>
        <v>0</v>
      </c>
      <c r="AR128" s="21" t="s">
        <v>145</v>
      </c>
      <c r="AT128" s="21" t="s">
        <v>142</v>
      </c>
      <c r="AU128" s="21" t="s">
        <v>82</v>
      </c>
      <c r="AY128" s="21" t="s">
        <v>130</v>
      </c>
      <c r="BE128" s="239">
        <f>IF(O128="základní",K128,0)</f>
        <v>0</v>
      </c>
      <c r="BF128" s="239">
        <f>IF(O128="snížená",K128,0)</f>
        <v>0</v>
      </c>
      <c r="BG128" s="239">
        <f>IF(O128="zákl. přenesená",K128,0)</f>
        <v>0</v>
      </c>
      <c r="BH128" s="239">
        <f>IF(O128="sníž. přenesená",K128,0)</f>
        <v>0</v>
      </c>
      <c r="BI128" s="239">
        <f>IF(O128="nulová",K128,0)</f>
        <v>0</v>
      </c>
      <c r="BJ128" s="21" t="s">
        <v>80</v>
      </c>
      <c r="BK128" s="239">
        <f>ROUND(P128*H128,2)</f>
        <v>0</v>
      </c>
      <c r="BL128" s="21" t="s">
        <v>145</v>
      </c>
      <c r="BM128" s="21" t="s">
        <v>398</v>
      </c>
    </row>
    <row r="129" spans="2:47" s="1" customFormat="1" ht="13.5">
      <c r="B129" s="43"/>
      <c r="C129" s="71"/>
      <c r="D129" s="240" t="s">
        <v>140</v>
      </c>
      <c r="E129" s="71"/>
      <c r="F129" s="241" t="s">
        <v>233</v>
      </c>
      <c r="G129" s="71"/>
      <c r="H129" s="71"/>
      <c r="I129" s="194"/>
      <c r="J129" s="194"/>
      <c r="K129" s="71"/>
      <c r="L129" s="71"/>
      <c r="M129" s="69"/>
      <c r="N129" s="242"/>
      <c r="O129" s="44"/>
      <c r="P129" s="44"/>
      <c r="Q129" s="44"/>
      <c r="R129" s="44"/>
      <c r="S129" s="44"/>
      <c r="T129" s="44"/>
      <c r="U129" s="44"/>
      <c r="V129" s="44"/>
      <c r="W129" s="44"/>
      <c r="X129" s="92"/>
      <c r="AT129" s="21" t="s">
        <v>140</v>
      </c>
      <c r="AU129" s="21" t="s">
        <v>82</v>
      </c>
    </row>
    <row r="130" spans="2:51" s="11" customFormat="1" ht="13.5">
      <c r="B130" s="254"/>
      <c r="C130" s="255"/>
      <c r="D130" s="240" t="s">
        <v>149</v>
      </c>
      <c r="E130" s="256" t="s">
        <v>22</v>
      </c>
      <c r="F130" s="257" t="s">
        <v>399</v>
      </c>
      <c r="G130" s="255"/>
      <c r="H130" s="258">
        <v>0.095</v>
      </c>
      <c r="I130" s="259"/>
      <c r="J130" s="259"/>
      <c r="K130" s="255"/>
      <c r="L130" s="255"/>
      <c r="M130" s="260"/>
      <c r="N130" s="261"/>
      <c r="O130" s="262"/>
      <c r="P130" s="262"/>
      <c r="Q130" s="262"/>
      <c r="R130" s="262"/>
      <c r="S130" s="262"/>
      <c r="T130" s="262"/>
      <c r="U130" s="262"/>
      <c r="V130" s="262"/>
      <c r="W130" s="262"/>
      <c r="X130" s="263"/>
      <c r="AT130" s="264" t="s">
        <v>149</v>
      </c>
      <c r="AU130" s="264" t="s">
        <v>82</v>
      </c>
      <c r="AV130" s="11" t="s">
        <v>82</v>
      </c>
      <c r="AW130" s="11" t="s">
        <v>7</v>
      </c>
      <c r="AX130" s="11" t="s">
        <v>80</v>
      </c>
      <c r="AY130" s="264" t="s">
        <v>130</v>
      </c>
    </row>
    <row r="131" spans="2:65" s="1" customFormat="1" ht="16.5" customHeight="1">
      <c r="B131" s="43"/>
      <c r="C131" s="228" t="s">
        <v>237</v>
      </c>
      <c r="D131" s="228" t="s">
        <v>133</v>
      </c>
      <c r="E131" s="229" t="s">
        <v>238</v>
      </c>
      <c r="F131" s="230" t="s">
        <v>239</v>
      </c>
      <c r="G131" s="231" t="s">
        <v>164</v>
      </c>
      <c r="H131" s="232">
        <v>13</v>
      </c>
      <c r="I131" s="233"/>
      <c r="J131" s="233"/>
      <c r="K131" s="234">
        <f>ROUND(P131*H131,2)</f>
        <v>0</v>
      </c>
      <c r="L131" s="230" t="s">
        <v>137</v>
      </c>
      <c r="M131" s="69"/>
      <c r="N131" s="235" t="s">
        <v>22</v>
      </c>
      <c r="O131" s="236" t="s">
        <v>41</v>
      </c>
      <c r="P131" s="158">
        <f>I131+J131</f>
        <v>0</v>
      </c>
      <c r="Q131" s="158">
        <f>ROUND(I131*H131,2)</f>
        <v>0</v>
      </c>
      <c r="R131" s="158">
        <f>ROUND(J131*H131,2)</f>
        <v>0</v>
      </c>
      <c r="S131" s="44"/>
      <c r="T131" s="237">
        <f>S131*H131</f>
        <v>0</v>
      </c>
      <c r="U131" s="237">
        <v>0</v>
      </c>
      <c r="V131" s="237">
        <f>U131*H131</f>
        <v>0</v>
      </c>
      <c r="W131" s="237">
        <v>0</v>
      </c>
      <c r="X131" s="238">
        <f>W131*H131</f>
        <v>0</v>
      </c>
      <c r="AR131" s="21" t="s">
        <v>216</v>
      </c>
      <c r="AT131" s="21" t="s">
        <v>133</v>
      </c>
      <c r="AU131" s="21" t="s">
        <v>82</v>
      </c>
      <c r="AY131" s="21" t="s">
        <v>130</v>
      </c>
      <c r="BE131" s="239">
        <f>IF(O131="základní",K131,0)</f>
        <v>0</v>
      </c>
      <c r="BF131" s="239">
        <f>IF(O131="snížená",K131,0)</f>
        <v>0</v>
      </c>
      <c r="BG131" s="239">
        <f>IF(O131="zákl. přenesená",K131,0)</f>
        <v>0</v>
      </c>
      <c r="BH131" s="239">
        <f>IF(O131="sníž. přenesená",K131,0)</f>
        <v>0</v>
      </c>
      <c r="BI131" s="239">
        <f>IF(O131="nulová",K131,0)</f>
        <v>0</v>
      </c>
      <c r="BJ131" s="21" t="s">
        <v>80</v>
      </c>
      <c r="BK131" s="239">
        <f>ROUND(P131*H131,2)</f>
        <v>0</v>
      </c>
      <c r="BL131" s="21" t="s">
        <v>216</v>
      </c>
      <c r="BM131" s="21" t="s">
        <v>400</v>
      </c>
    </row>
    <row r="132" spans="2:47" s="1" customFormat="1" ht="13.5">
      <c r="B132" s="43"/>
      <c r="C132" s="71"/>
      <c r="D132" s="240" t="s">
        <v>140</v>
      </c>
      <c r="E132" s="71"/>
      <c r="F132" s="241" t="s">
        <v>401</v>
      </c>
      <c r="G132" s="71"/>
      <c r="H132" s="71"/>
      <c r="I132" s="194"/>
      <c r="J132" s="194"/>
      <c r="K132" s="71"/>
      <c r="L132" s="71"/>
      <c r="M132" s="69"/>
      <c r="N132" s="242"/>
      <c r="O132" s="44"/>
      <c r="P132" s="44"/>
      <c r="Q132" s="44"/>
      <c r="R132" s="44"/>
      <c r="S132" s="44"/>
      <c r="T132" s="44"/>
      <c r="U132" s="44"/>
      <c r="V132" s="44"/>
      <c r="W132" s="44"/>
      <c r="X132" s="92"/>
      <c r="AT132" s="21" t="s">
        <v>140</v>
      </c>
      <c r="AU132" s="21" t="s">
        <v>82</v>
      </c>
    </row>
    <row r="133" spans="2:65" s="1" customFormat="1" ht="16.5" customHeight="1">
      <c r="B133" s="43"/>
      <c r="C133" s="243" t="s">
        <v>242</v>
      </c>
      <c r="D133" s="243" t="s">
        <v>142</v>
      </c>
      <c r="E133" s="244" t="s">
        <v>243</v>
      </c>
      <c r="F133" s="245" t="s">
        <v>244</v>
      </c>
      <c r="G133" s="246" t="s">
        <v>170</v>
      </c>
      <c r="H133" s="247">
        <v>13</v>
      </c>
      <c r="I133" s="248"/>
      <c r="J133" s="249"/>
      <c r="K133" s="250">
        <f>ROUND(P133*H133,2)</f>
        <v>0</v>
      </c>
      <c r="L133" s="245" t="s">
        <v>171</v>
      </c>
      <c r="M133" s="251"/>
      <c r="N133" s="252" t="s">
        <v>22</v>
      </c>
      <c r="O133" s="236" t="s">
        <v>41</v>
      </c>
      <c r="P133" s="158">
        <f>I133+J133</f>
        <v>0</v>
      </c>
      <c r="Q133" s="158">
        <f>ROUND(I133*H133,2)</f>
        <v>0</v>
      </c>
      <c r="R133" s="158">
        <f>ROUND(J133*H133,2)</f>
        <v>0</v>
      </c>
      <c r="S133" s="44"/>
      <c r="T133" s="237">
        <f>S133*H133</f>
        <v>0</v>
      </c>
      <c r="U133" s="237">
        <v>0</v>
      </c>
      <c r="V133" s="237">
        <f>U133*H133</f>
        <v>0</v>
      </c>
      <c r="W133" s="237">
        <v>0</v>
      </c>
      <c r="X133" s="238">
        <f>W133*H133</f>
        <v>0</v>
      </c>
      <c r="AR133" s="21" t="s">
        <v>245</v>
      </c>
      <c r="AT133" s="21" t="s">
        <v>142</v>
      </c>
      <c r="AU133" s="21" t="s">
        <v>82</v>
      </c>
      <c r="AY133" s="21" t="s">
        <v>130</v>
      </c>
      <c r="BE133" s="239">
        <f>IF(O133="základní",K133,0)</f>
        <v>0</v>
      </c>
      <c r="BF133" s="239">
        <f>IF(O133="snížená",K133,0)</f>
        <v>0</v>
      </c>
      <c r="BG133" s="239">
        <f>IF(O133="zákl. přenesená",K133,0)</f>
        <v>0</v>
      </c>
      <c r="BH133" s="239">
        <f>IF(O133="sníž. přenesená",K133,0)</f>
        <v>0</v>
      </c>
      <c r="BI133" s="239">
        <f>IF(O133="nulová",K133,0)</f>
        <v>0</v>
      </c>
      <c r="BJ133" s="21" t="s">
        <v>80</v>
      </c>
      <c r="BK133" s="239">
        <f>ROUND(P133*H133,2)</f>
        <v>0</v>
      </c>
      <c r="BL133" s="21" t="s">
        <v>216</v>
      </c>
      <c r="BM133" s="21" t="s">
        <v>402</v>
      </c>
    </row>
    <row r="134" spans="2:47" s="1" customFormat="1" ht="13.5">
      <c r="B134" s="43"/>
      <c r="C134" s="71"/>
      <c r="D134" s="240" t="s">
        <v>140</v>
      </c>
      <c r="E134" s="71"/>
      <c r="F134" s="241" t="s">
        <v>244</v>
      </c>
      <c r="G134" s="71"/>
      <c r="H134" s="71"/>
      <c r="I134" s="194"/>
      <c r="J134" s="194"/>
      <c r="K134" s="71"/>
      <c r="L134" s="71"/>
      <c r="M134" s="69"/>
      <c r="N134" s="242"/>
      <c r="O134" s="44"/>
      <c r="P134" s="44"/>
      <c r="Q134" s="44"/>
      <c r="R134" s="44"/>
      <c r="S134" s="44"/>
      <c r="T134" s="44"/>
      <c r="U134" s="44"/>
      <c r="V134" s="44"/>
      <c r="W134" s="44"/>
      <c r="X134" s="92"/>
      <c r="AT134" s="21" t="s">
        <v>140</v>
      </c>
      <c r="AU134" s="21" t="s">
        <v>82</v>
      </c>
    </row>
    <row r="135" spans="2:65" s="1" customFormat="1" ht="16.5" customHeight="1">
      <c r="B135" s="43"/>
      <c r="C135" s="228" t="s">
        <v>10</v>
      </c>
      <c r="D135" s="228" t="s">
        <v>133</v>
      </c>
      <c r="E135" s="229" t="s">
        <v>256</v>
      </c>
      <c r="F135" s="230" t="s">
        <v>257</v>
      </c>
      <c r="G135" s="231" t="s">
        <v>164</v>
      </c>
      <c r="H135" s="232">
        <v>13</v>
      </c>
      <c r="I135" s="233"/>
      <c r="J135" s="233"/>
      <c r="K135" s="234">
        <f>ROUND(P135*H135,2)</f>
        <v>0</v>
      </c>
      <c r="L135" s="230" t="s">
        <v>137</v>
      </c>
      <c r="M135" s="69"/>
      <c r="N135" s="235" t="s">
        <v>22</v>
      </c>
      <c r="O135" s="236" t="s">
        <v>41</v>
      </c>
      <c r="P135" s="158">
        <f>I135+J135</f>
        <v>0</v>
      </c>
      <c r="Q135" s="158">
        <f>ROUND(I135*H135,2)</f>
        <v>0</v>
      </c>
      <c r="R135" s="158">
        <f>ROUND(J135*H135,2)</f>
        <v>0</v>
      </c>
      <c r="S135" s="44"/>
      <c r="T135" s="237">
        <f>S135*H135</f>
        <v>0</v>
      </c>
      <c r="U135" s="237">
        <v>0</v>
      </c>
      <c r="V135" s="237">
        <f>U135*H135</f>
        <v>0</v>
      </c>
      <c r="W135" s="237">
        <v>0</v>
      </c>
      <c r="X135" s="238">
        <f>W135*H135</f>
        <v>0</v>
      </c>
      <c r="AR135" s="21" t="s">
        <v>216</v>
      </c>
      <c r="AT135" s="21" t="s">
        <v>133</v>
      </c>
      <c r="AU135" s="21" t="s">
        <v>82</v>
      </c>
      <c r="AY135" s="21" t="s">
        <v>130</v>
      </c>
      <c r="BE135" s="239">
        <f>IF(O135="základní",K135,0)</f>
        <v>0</v>
      </c>
      <c r="BF135" s="239">
        <f>IF(O135="snížená",K135,0)</f>
        <v>0</v>
      </c>
      <c r="BG135" s="239">
        <f>IF(O135="zákl. přenesená",K135,0)</f>
        <v>0</v>
      </c>
      <c r="BH135" s="239">
        <f>IF(O135="sníž. přenesená",K135,0)</f>
        <v>0</v>
      </c>
      <c r="BI135" s="239">
        <f>IF(O135="nulová",K135,0)</f>
        <v>0</v>
      </c>
      <c r="BJ135" s="21" t="s">
        <v>80</v>
      </c>
      <c r="BK135" s="239">
        <f>ROUND(P135*H135,2)</f>
        <v>0</v>
      </c>
      <c r="BL135" s="21" t="s">
        <v>216</v>
      </c>
      <c r="BM135" s="21" t="s">
        <v>258</v>
      </c>
    </row>
    <row r="136" spans="2:47" s="1" customFormat="1" ht="13.5">
      <c r="B136" s="43"/>
      <c r="C136" s="71"/>
      <c r="D136" s="240" t="s">
        <v>140</v>
      </c>
      <c r="E136" s="71"/>
      <c r="F136" s="241" t="s">
        <v>259</v>
      </c>
      <c r="G136" s="71"/>
      <c r="H136" s="71"/>
      <c r="I136" s="194"/>
      <c r="J136" s="194"/>
      <c r="K136" s="71"/>
      <c r="L136" s="71"/>
      <c r="M136" s="69"/>
      <c r="N136" s="242"/>
      <c r="O136" s="44"/>
      <c r="P136" s="44"/>
      <c r="Q136" s="44"/>
      <c r="R136" s="44"/>
      <c r="S136" s="44"/>
      <c r="T136" s="44"/>
      <c r="U136" s="44"/>
      <c r="V136" s="44"/>
      <c r="W136" s="44"/>
      <c r="X136" s="92"/>
      <c r="AT136" s="21" t="s">
        <v>140</v>
      </c>
      <c r="AU136" s="21" t="s">
        <v>82</v>
      </c>
    </row>
    <row r="137" spans="2:65" s="1" customFormat="1" ht="16.5" customHeight="1">
      <c r="B137" s="43"/>
      <c r="C137" s="243" t="s">
        <v>251</v>
      </c>
      <c r="D137" s="243" t="s">
        <v>142</v>
      </c>
      <c r="E137" s="244" t="s">
        <v>261</v>
      </c>
      <c r="F137" s="245" t="s">
        <v>262</v>
      </c>
      <c r="G137" s="246" t="s">
        <v>170</v>
      </c>
      <c r="H137" s="247">
        <v>1</v>
      </c>
      <c r="I137" s="248"/>
      <c r="J137" s="249"/>
      <c r="K137" s="250">
        <f>ROUND(P137*H137,2)</f>
        <v>0</v>
      </c>
      <c r="L137" s="245" t="s">
        <v>171</v>
      </c>
      <c r="M137" s="251"/>
      <c r="N137" s="252" t="s">
        <v>22</v>
      </c>
      <c r="O137" s="236" t="s">
        <v>41</v>
      </c>
      <c r="P137" s="158">
        <f>I137+J137</f>
        <v>0</v>
      </c>
      <c r="Q137" s="158">
        <f>ROUND(I137*H137,2)</f>
        <v>0</v>
      </c>
      <c r="R137" s="158">
        <f>ROUND(J137*H137,2)</f>
        <v>0</v>
      </c>
      <c r="S137" s="44"/>
      <c r="T137" s="237">
        <f>S137*H137</f>
        <v>0</v>
      </c>
      <c r="U137" s="237">
        <v>0</v>
      </c>
      <c r="V137" s="237">
        <f>U137*H137</f>
        <v>0</v>
      </c>
      <c r="W137" s="237">
        <v>0</v>
      </c>
      <c r="X137" s="238">
        <f>W137*H137</f>
        <v>0</v>
      </c>
      <c r="AR137" s="21" t="s">
        <v>145</v>
      </c>
      <c r="AT137" s="21" t="s">
        <v>142</v>
      </c>
      <c r="AU137" s="21" t="s">
        <v>82</v>
      </c>
      <c r="AY137" s="21" t="s">
        <v>130</v>
      </c>
      <c r="BE137" s="239">
        <f>IF(O137="základní",K137,0)</f>
        <v>0</v>
      </c>
      <c r="BF137" s="239">
        <f>IF(O137="snížená",K137,0)</f>
        <v>0</v>
      </c>
      <c r="BG137" s="239">
        <f>IF(O137="zákl. přenesená",K137,0)</f>
        <v>0</v>
      </c>
      <c r="BH137" s="239">
        <f>IF(O137="sníž. přenesená",K137,0)</f>
        <v>0</v>
      </c>
      <c r="BI137" s="239">
        <f>IF(O137="nulová",K137,0)</f>
        <v>0</v>
      </c>
      <c r="BJ137" s="21" t="s">
        <v>80</v>
      </c>
      <c r="BK137" s="239">
        <f>ROUND(P137*H137,2)</f>
        <v>0</v>
      </c>
      <c r="BL137" s="21" t="s">
        <v>145</v>
      </c>
      <c r="BM137" s="21" t="s">
        <v>263</v>
      </c>
    </row>
    <row r="138" spans="2:47" s="1" customFormat="1" ht="13.5">
      <c r="B138" s="43"/>
      <c r="C138" s="71"/>
      <c r="D138" s="240" t="s">
        <v>140</v>
      </c>
      <c r="E138" s="71"/>
      <c r="F138" s="241" t="s">
        <v>262</v>
      </c>
      <c r="G138" s="71"/>
      <c r="H138" s="71"/>
      <c r="I138" s="194"/>
      <c r="J138" s="194"/>
      <c r="K138" s="71"/>
      <c r="L138" s="71"/>
      <c r="M138" s="69"/>
      <c r="N138" s="242"/>
      <c r="O138" s="44"/>
      <c r="P138" s="44"/>
      <c r="Q138" s="44"/>
      <c r="R138" s="44"/>
      <c r="S138" s="44"/>
      <c r="T138" s="44"/>
      <c r="U138" s="44"/>
      <c r="V138" s="44"/>
      <c r="W138" s="44"/>
      <c r="X138" s="92"/>
      <c r="AT138" s="21" t="s">
        <v>140</v>
      </c>
      <c r="AU138" s="21" t="s">
        <v>82</v>
      </c>
    </row>
    <row r="139" spans="2:65" s="1" customFormat="1" ht="16.5" customHeight="1">
      <c r="B139" s="43"/>
      <c r="C139" s="243" t="s">
        <v>255</v>
      </c>
      <c r="D139" s="243" t="s">
        <v>142</v>
      </c>
      <c r="E139" s="244" t="s">
        <v>265</v>
      </c>
      <c r="F139" s="245" t="s">
        <v>266</v>
      </c>
      <c r="G139" s="246" t="s">
        <v>170</v>
      </c>
      <c r="H139" s="247">
        <v>12</v>
      </c>
      <c r="I139" s="248"/>
      <c r="J139" s="249"/>
      <c r="K139" s="250">
        <f>ROUND(P139*H139,2)</f>
        <v>0</v>
      </c>
      <c r="L139" s="245" t="s">
        <v>171</v>
      </c>
      <c r="M139" s="251"/>
      <c r="N139" s="252" t="s">
        <v>22</v>
      </c>
      <c r="O139" s="236" t="s">
        <v>41</v>
      </c>
      <c r="P139" s="158">
        <f>I139+J139</f>
        <v>0</v>
      </c>
      <c r="Q139" s="158">
        <f>ROUND(I139*H139,2)</f>
        <v>0</v>
      </c>
      <c r="R139" s="158">
        <f>ROUND(J139*H139,2)</f>
        <v>0</v>
      </c>
      <c r="S139" s="44"/>
      <c r="T139" s="237">
        <f>S139*H139</f>
        <v>0</v>
      </c>
      <c r="U139" s="237">
        <v>0</v>
      </c>
      <c r="V139" s="237">
        <f>U139*H139</f>
        <v>0</v>
      </c>
      <c r="W139" s="237">
        <v>0</v>
      </c>
      <c r="X139" s="238">
        <f>W139*H139</f>
        <v>0</v>
      </c>
      <c r="AR139" s="21" t="s">
        <v>145</v>
      </c>
      <c r="AT139" s="21" t="s">
        <v>142</v>
      </c>
      <c r="AU139" s="21" t="s">
        <v>82</v>
      </c>
      <c r="AY139" s="21" t="s">
        <v>130</v>
      </c>
      <c r="BE139" s="239">
        <f>IF(O139="základní",K139,0)</f>
        <v>0</v>
      </c>
      <c r="BF139" s="239">
        <f>IF(O139="snížená",K139,0)</f>
        <v>0</v>
      </c>
      <c r="BG139" s="239">
        <f>IF(O139="zákl. přenesená",K139,0)</f>
        <v>0</v>
      </c>
      <c r="BH139" s="239">
        <f>IF(O139="sníž. přenesená",K139,0)</f>
        <v>0</v>
      </c>
      <c r="BI139" s="239">
        <f>IF(O139="nulová",K139,0)</f>
        <v>0</v>
      </c>
      <c r="BJ139" s="21" t="s">
        <v>80</v>
      </c>
      <c r="BK139" s="239">
        <f>ROUND(P139*H139,2)</f>
        <v>0</v>
      </c>
      <c r="BL139" s="21" t="s">
        <v>145</v>
      </c>
      <c r="BM139" s="21" t="s">
        <v>267</v>
      </c>
    </row>
    <row r="140" spans="2:47" s="1" customFormat="1" ht="13.5">
      <c r="B140" s="43"/>
      <c r="C140" s="71"/>
      <c r="D140" s="240" t="s">
        <v>140</v>
      </c>
      <c r="E140" s="71"/>
      <c r="F140" s="241" t="s">
        <v>266</v>
      </c>
      <c r="G140" s="71"/>
      <c r="H140" s="71"/>
      <c r="I140" s="194"/>
      <c r="J140" s="194"/>
      <c r="K140" s="71"/>
      <c r="L140" s="71"/>
      <c r="M140" s="69"/>
      <c r="N140" s="242"/>
      <c r="O140" s="44"/>
      <c r="P140" s="44"/>
      <c r="Q140" s="44"/>
      <c r="R140" s="44"/>
      <c r="S140" s="44"/>
      <c r="T140" s="44"/>
      <c r="U140" s="44"/>
      <c r="V140" s="44"/>
      <c r="W140" s="44"/>
      <c r="X140" s="92"/>
      <c r="AT140" s="21" t="s">
        <v>140</v>
      </c>
      <c r="AU140" s="21" t="s">
        <v>82</v>
      </c>
    </row>
    <row r="141" spans="2:63" s="10" customFormat="1" ht="29.85" customHeight="1">
      <c r="B141" s="211"/>
      <c r="C141" s="212"/>
      <c r="D141" s="213" t="s">
        <v>71</v>
      </c>
      <c r="E141" s="226" t="s">
        <v>278</v>
      </c>
      <c r="F141" s="226" t="s">
        <v>279</v>
      </c>
      <c r="G141" s="212"/>
      <c r="H141" s="212"/>
      <c r="I141" s="215"/>
      <c r="J141" s="215"/>
      <c r="K141" s="227">
        <f>BK141</f>
        <v>0</v>
      </c>
      <c r="L141" s="212"/>
      <c r="M141" s="217"/>
      <c r="N141" s="218"/>
      <c r="O141" s="219"/>
      <c r="P141" s="219"/>
      <c r="Q141" s="220">
        <f>SUM(Q142:Q198)</f>
        <v>0</v>
      </c>
      <c r="R141" s="220">
        <f>SUM(R142:R198)</f>
        <v>0</v>
      </c>
      <c r="S141" s="219"/>
      <c r="T141" s="221">
        <f>SUM(T142:T198)</f>
        <v>0</v>
      </c>
      <c r="U141" s="219"/>
      <c r="V141" s="221">
        <f>SUM(V142:V198)</f>
        <v>18.1658227</v>
      </c>
      <c r="W141" s="219"/>
      <c r="X141" s="222">
        <f>SUM(X142:X198)</f>
        <v>0</v>
      </c>
      <c r="AR141" s="223" t="s">
        <v>151</v>
      </c>
      <c r="AT141" s="224" t="s">
        <v>71</v>
      </c>
      <c r="AU141" s="224" t="s">
        <v>80</v>
      </c>
      <c r="AY141" s="223" t="s">
        <v>130</v>
      </c>
      <c r="BK141" s="225">
        <f>SUM(BK142:BK198)</f>
        <v>0</v>
      </c>
    </row>
    <row r="142" spans="2:65" s="1" customFormat="1" ht="16.5" customHeight="1">
      <c r="B142" s="43"/>
      <c r="C142" s="228" t="s">
        <v>260</v>
      </c>
      <c r="D142" s="228" t="s">
        <v>133</v>
      </c>
      <c r="E142" s="229" t="s">
        <v>281</v>
      </c>
      <c r="F142" s="230" t="s">
        <v>282</v>
      </c>
      <c r="G142" s="231" t="s">
        <v>283</v>
      </c>
      <c r="H142" s="232">
        <v>0.39</v>
      </c>
      <c r="I142" s="233"/>
      <c r="J142" s="233"/>
      <c r="K142" s="234">
        <f>ROUND(P142*H142,2)</f>
        <v>0</v>
      </c>
      <c r="L142" s="230" t="s">
        <v>137</v>
      </c>
      <c r="M142" s="69"/>
      <c r="N142" s="235" t="s">
        <v>22</v>
      </c>
      <c r="O142" s="236" t="s">
        <v>41</v>
      </c>
      <c r="P142" s="158">
        <f>I142+J142</f>
        <v>0</v>
      </c>
      <c r="Q142" s="158">
        <f>ROUND(I142*H142,2)</f>
        <v>0</v>
      </c>
      <c r="R142" s="158">
        <f>ROUND(J142*H142,2)</f>
        <v>0</v>
      </c>
      <c r="S142" s="44"/>
      <c r="T142" s="237">
        <f>S142*H142</f>
        <v>0</v>
      </c>
      <c r="U142" s="237">
        <v>0.00193</v>
      </c>
      <c r="V142" s="237">
        <f>U142*H142</f>
        <v>0.0007527</v>
      </c>
      <c r="W142" s="237">
        <v>0</v>
      </c>
      <c r="X142" s="238">
        <f>W142*H142</f>
        <v>0</v>
      </c>
      <c r="AR142" s="21" t="s">
        <v>216</v>
      </c>
      <c r="AT142" s="21" t="s">
        <v>133</v>
      </c>
      <c r="AU142" s="21" t="s">
        <v>82</v>
      </c>
      <c r="AY142" s="21" t="s">
        <v>130</v>
      </c>
      <c r="BE142" s="239">
        <f>IF(O142="základní",K142,0)</f>
        <v>0</v>
      </c>
      <c r="BF142" s="239">
        <f>IF(O142="snížená",K142,0)</f>
        <v>0</v>
      </c>
      <c r="BG142" s="239">
        <f>IF(O142="zákl. přenesená",K142,0)</f>
        <v>0</v>
      </c>
      <c r="BH142" s="239">
        <f>IF(O142="sníž. přenesená",K142,0)</f>
        <v>0</v>
      </c>
      <c r="BI142" s="239">
        <f>IF(O142="nulová",K142,0)</f>
        <v>0</v>
      </c>
      <c r="BJ142" s="21" t="s">
        <v>80</v>
      </c>
      <c r="BK142" s="239">
        <f>ROUND(P142*H142,2)</f>
        <v>0</v>
      </c>
      <c r="BL142" s="21" t="s">
        <v>216</v>
      </c>
      <c r="BM142" s="21" t="s">
        <v>284</v>
      </c>
    </row>
    <row r="143" spans="2:47" s="1" customFormat="1" ht="13.5">
      <c r="B143" s="43"/>
      <c r="C143" s="71"/>
      <c r="D143" s="240" t="s">
        <v>140</v>
      </c>
      <c r="E143" s="71"/>
      <c r="F143" s="241" t="s">
        <v>285</v>
      </c>
      <c r="G143" s="71"/>
      <c r="H143" s="71"/>
      <c r="I143" s="194"/>
      <c r="J143" s="194"/>
      <c r="K143" s="71"/>
      <c r="L143" s="71"/>
      <c r="M143" s="69"/>
      <c r="N143" s="242"/>
      <c r="O143" s="44"/>
      <c r="P143" s="44"/>
      <c r="Q143" s="44"/>
      <c r="R143" s="44"/>
      <c r="S143" s="44"/>
      <c r="T143" s="44"/>
      <c r="U143" s="44"/>
      <c r="V143" s="44"/>
      <c r="W143" s="44"/>
      <c r="X143" s="92"/>
      <c r="AT143" s="21" t="s">
        <v>140</v>
      </c>
      <c r="AU143" s="21" t="s">
        <v>82</v>
      </c>
    </row>
    <row r="144" spans="2:47" s="1" customFormat="1" ht="13.5">
      <c r="B144" s="43"/>
      <c r="C144" s="71"/>
      <c r="D144" s="240" t="s">
        <v>208</v>
      </c>
      <c r="E144" s="71"/>
      <c r="F144" s="253" t="s">
        <v>286</v>
      </c>
      <c r="G144" s="71"/>
      <c r="H144" s="71"/>
      <c r="I144" s="194"/>
      <c r="J144" s="194"/>
      <c r="K144" s="71"/>
      <c r="L144" s="71"/>
      <c r="M144" s="69"/>
      <c r="N144" s="242"/>
      <c r="O144" s="44"/>
      <c r="P144" s="44"/>
      <c r="Q144" s="44"/>
      <c r="R144" s="44"/>
      <c r="S144" s="44"/>
      <c r="T144" s="44"/>
      <c r="U144" s="44"/>
      <c r="V144" s="44"/>
      <c r="W144" s="44"/>
      <c r="X144" s="92"/>
      <c r="AT144" s="21" t="s">
        <v>208</v>
      </c>
      <c r="AU144" s="21" t="s">
        <v>82</v>
      </c>
    </row>
    <row r="145" spans="2:65" s="1" customFormat="1" ht="25.5" customHeight="1">
      <c r="B145" s="43"/>
      <c r="C145" s="228" t="s">
        <v>264</v>
      </c>
      <c r="D145" s="228" t="s">
        <v>133</v>
      </c>
      <c r="E145" s="229" t="s">
        <v>288</v>
      </c>
      <c r="F145" s="230" t="s">
        <v>289</v>
      </c>
      <c r="G145" s="231" t="s">
        <v>164</v>
      </c>
      <c r="H145" s="232">
        <v>13</v>
      </c>
      <c r="I145" s="233"/>
      <c r="J145" s="233"/>
      <c r="K145" s="234">
        <f>ROUND(P145*H145,2)</f>
        <v>0</v>
      </c>
      <c r="L145" s="230" t="s">
        <v>137</v>
      </c>
      <c r="M145" s="69"/>
      <c r="N145" s="235" t="s">
        <v>22</v>
      </c>
      <c r="O145" s="236" t="s">
        <v>41</v>
      </c>
      <c r="P145" s="158">
        <f>I145+J145</f>
        <v>0</v>
      </c>
      <c r="Q145" s="158">
        <f>ROUND(I145*H145,2)</f>
        <v>0</v>
      </c>
      <c r="R145" s="158">
        <f>ROUND(J145*H145,2)</f>
        <v>0</v>
      </c>
      <c r="S145" s="44"/>
      <c r="T145" s="237">
        <f>S145*H145</f>
        <v>0</v>
      </c>
      <c r="U145" s="237">
        <v>0</v>
      </c>
      <c r="V145" s="237">
        <f>U145*H145</f>
        <v>0</v>
      </c>
      <c r="W145" s="237">
        <v>0</v>
      </c>
      <c r="X145" s="238">
        <f>W145*H145</f>
        <v>0</v>
      </c>
      <c r="AR145" s="21" t="s">
        <v>216</v>
      </c>
      <c r="AT145" s="21" t="s">
        <v>133</v>
      </c>
      <c r="AU145" s="21" t="s">
        <v>82</v>
      </c>
      <c r="AY145" s="21" t="s">
        <v>130</v>
      </c>
      <c r="BE145" s="239">
        <f>IF(O145="základní",K145,0)</f>
        <v>0</v>
      </c>
      <c r="BF145" s="239">
        <f>IF(O145="snížená",K145,0)</f>
        <v>0</v>
      </c>
      <c r="BG145" s="239">
        <f>IF(O145="zákl. přenesená",K145,0)</f>
        <v>0</v>
      </c>
      <c r="BH145" s="239">
        <f>IF(O145="sníž. přenesená",K145,0)</f>
        <v>0</v>
      </c>
      <c r="BI145" s="239">
        <f>IF(O145="nulová",K145,0)</f>
        <v>0</v>
      </c>
      <c r="BJ145" s="21" t="s">
        <v>80</v>
      </c>
      <c r="BK145" s="239">
        <f>ROUND(P145*H145,2)</f>
        <v>0</v>
      </c>
      <c r="BL145" s="21" t="s">
        <v>216</v>
      </c>
      <c r="BM145" s="21" t="s">
        <v>290</v>
      </c>
    </row>
    <row r="146" spans="2:47" s="1" customFormat="1" ht="13.5">
      <c r="B146" s="43"/>
      <c r="C146" s="71"/>
      <c r="D146" s="240" t="s">
        <v>140</v>
      </c>
      <c r="E146" s="71"/>
      <c r="F146" s="241" t="s">
        <v>291</v>
      </c>
      <c r="G146" s="71"/>
      <c r="H146" s="71"/>
      <c r="I146" s="194"/>
      <c r="J146" s="194"/>
      <c r="K146" s="71"/>
      <c r="L146" s="71"/>
      <c r="M146" s="69"/>
      <c r="N146" s="242"/>
      <c r="O146" s="44"/>
      <c r="P146" s="44"/>
      <c r="Q146" s="44"/>
      <c r="R146" s="44"/>
      <c r="S146" s="44"/>
      <c r="T146" s="44"/>
      <c r="U146" s="44"/>
      <c r="V146" s="44"/>
      <c r="W146" s="44"/>
      <c r="X146" s="92"/>
      <c r="AT146" s="21" t="s">
        <v>140</v>
      </c>
      <c r="AU146" s="21" t="s">
        <v>82</v>
      </c>
    </row>
    <row r="147" spans="2:47" s="1" customFormat="1" ht="13.5">
      <c r="B147" s="43"/>
      <c r="C147" s="71"/>
      <c r="D147" s="240" t="s">
        <v>208</v>
      </c>
      <c r="E147" s="71"/>
      <c r="F147" s="253" t="s">
        <v>292</v>
      </c>
      <c r="G147" s="71"/>
      <c r="H147" s="71"/>
      <c r="I147" s="194"/>
      <c r="J147" s="194"/>
      <c r="K147" s="71"/>
      <c r="L147" s="71"/>
      <c r="M147" s="69"/>
      <c r="N147" s="242"/>
      <c r="O147" s="44"/>
      <c r="P147" s="44"/>
      <c r="Q147" s="44"/>
      <c r="R147" s="44"/>
      <c r="S147" s="44"/>
      <c r="T147" s="44"/>
      <c r="U147" s="44"/>
      <c r="V147" s="44"/>
      <c r="W147" s="44"/>
      <c r="X147" s="92"/>
      <c r="AT147" s="21" t="s">
        <v>208</v>
      </c>
      <c r="AU147" s="21" t="s">
        <v>82</v>
      </c>
    </row>
    <row r="148" spans="2:65" s="1" customFormat="1" ht="16.5" customHeight="1">
      <c r="B148" s="43"/>
      <c r="C148" s="228" t="s">
        <v>268</v>
      </c>
      <c r="D148" s="228" t="s">
        <v>133</v>
      </c>
      <c r="E148" s="229" t="s">
        <v>294</v>
      </c>
      <c r="F148" s="230" t="s">
        <v>295</v>
      </c>
      <c r="G148" s="231" t="s">
        <v>296</v>
      </c>
      <c r="H148" s="232">
        <v>0.675</v>
      </c>
      <c r="I148" s="233"/>
      <c r="J148" s="233"/>
      <c r="K148" s="234">
        <f>ROUND(P148*H148,2)</f>
        <v>0</v>
      </c>
      <c r="L148" s="230" t="s">
        <v>137</v>
      </c>
      <c r="M148" s="69"/>
      <c r="N148" s="235" t="s">
        <v>22</v>
      </c>
      <c r="O148" s="236" t="s">
        <v>41</v>
      </c>
      <c r="P148" s="158">
        <f>I148+J148</f>
        <v>0</v>
      </c>
      <c r="Q148" s="158">
        <f>ROUND(I148*H148,2)</f>
        <v>0</v>
      </c>
      <c r="R148" s="158">
        <f>ROUND(J148*H148,2)</f>
        <v>0</v>
      </c>
      <c r="S148" s="44"/>
      <c r="T148" s="237">
        <f>S148*H148</f>
        <v>0</v>
      </c>
      <c r="U148" s="237">
        <v>0</v>
      </c>
      <c r="V148" s="237">
        <f>U148*H148</f>
        <v>0</v>
      </c>
      <c r="W148" s="237">
        <v>0</v>
      </c>
      <c r="X148" s="238">
        <f>W148*H148</f>
        <v>0</v>
      </c>
      <c r="AR148" s="21" t="s">
        <v>216</v>
      </c>
      <c r="AT148" s="21" t="s">
        <v>133</v>
      </c>
      <c r="AU148" s="21" t="s">
        <v>82</v>
      </c>
      <c r="AY148" s="21" t="s">
        <v>130</v>
      </c>
      <c r="BE148" s="239">
        <f>IF(O148="základní",K148,0)</f>
        <v>0</v>
      </c>
      <c r="BF148" s="239">
        <f>IF(O148="snížená",K148,0)</f>
        <v>0</v>
      </c>
      <c r="BG148" s="239">
        <f>IF(O148="zákl. přenesená",K148,0)</f>
        <v>0</v>
      </c>
      <c r="BH148" s="239">
        <f>IF(O148="sníž. přenesená",K148,0)</f>
        <v>0</v>
      </c>
      <c r="BI148" s="239">
        <f>IF(O148="nulová",K148,0)</f>
        <v>0</v>
      </c>
      <c r="BJ148" s="21" t="s">
        <v>80</v>
      </c>
      <c r="BK148" s="239">
        <f>ROUND(P148*H148,2)</f>
        <v>0</v>
      </c>
      <c r="BL148" s="21" t="s">
        <v>216</v>
      </c>
      <c r="BM148" s="21" t="s">
        <v>403</v>
      </c>
    </row>
    <row r="149" spans="2:47" s="1" customFormat="1" ht="13.5">
      <c r="B149" s="43"/>
      <c r="C149" s="71"/>
      <c r="D149" s="240" t="s">
        <v>140</v>
      </c>
      <c r="E149" s="71"/>
      <c r="F149" s="241" t="s">
        <v>298</v>
      </c>
      <c r="G149" s="71"/>
      <c r="H149" s="71"/>
      <c r="I149" s="194"/>
      <c r="J149" s="194"/>
      <c r="K149" s="71"/>
      <c r="L149" s="71"/>
      <c r="M149" s="69"/>
      <c r="N149" s="242"/>
      <c r="O149" s="44"/>
      <c r="P149" s="44"/>
      <c r="Q149" s="44"/>
      <c r="R149" s="44"/>
      <c r="S149" s="44"/>
      <c r="T149" s="44"/>
      <c r="U149" s="44"/>
      <c r="V149" s="44"/>
      <c r="W149" s="44"/>
      <c r="X149" s="92"/>
      <c r="AT149" s="21" t="s">
        <v>140</v>
      </c>
      <c r="AU149" s="21" t="s">
        <v>82</v>
      </c>
    </row>
    <row r="150" spans="2:51" s="11" customFormat="1" ht="13.5">
      <c r="B150" s="254"/>
      <c r="C150" s="255"/>
      <c r="D150" s="240" t="s">
        <v>149</v>
      </c>
      <c r="E150" s="256" t="s">
        <v>22</v>
      </c>
      <c r="F150" s="257" t="s">
        <v>404</v>
      </c>
      <c r="G150" s="255"/>
      <c r="H150" s="258">
        <v>0.675</v>
      </c>
      <c r="I150" s="259"/>
      <c r="J150" s="259"/>
      <c r="K150" s="255"/>
      <c r="L150" s="255"/>
      <c r="M150" s="260"/>
      <c r="N150" s="261"/>
      <c r="O150" s="262"/>
      <c r="P150" s="262"/>
      <c r="Q150" s="262"/>
      <c r="R150" s="262"/>
      <c r="S150" s="262"/>
      <c r="T150" s="262"/>
      <c r="U150" s="262"/>
      <c r="V150" s="262"/>
      <c r="W150" s="262"/>
      <c r="X150" s="263"/>
      <c r="AT150" s="264" t="s">
        <v>149</v>
      </c>
      <c r="AU150" s="264" t="s">
        <v>82</v>
      </c>
      <c r="AV150" s="11" t="s">
        <v>82</v>
      </c>
      <c r="AW150" s="11" t="s">
        <v>7</v>
      </c>
      <c r="AX150" s="11" t="s">
        <v>80</v>
      </c>
      <c r="AY150" s="264" t="s">
        <v>130</v>
      </c>
    </row>
    <row r="151" spans="2:65" s="1" customFormat="1" ht="16.5" customHeight="1">
      <c r="B151" s="43"/>
      <c r="C151" s="228" t="s">
        <v>273</v>
      </c>
      <c r="D151" s="228" t="s">
        <v>133</v>
      </c>
      <c r="E151" s="229" t="s">
        <v>301</v>
      </c>
      <c r="F151" s="230" t="s">
        <v>302</v>
      </c>
      <c r="G151" s="231" t="s">
        <v>303</v>
      </c>
      <c r="H151" s="232">
        <v>13</v>
      </c>
      <c r="I151" s="233"/>
      <c r="J151" s="233"/>
      <c r="K151" s="234">
        <f>ROUND(P151*H151,2)</f>
        <v>0</v>
      </c>
      <c r="L151" s="230" t="s">
        <v>22</v>
      </c>
      <c r="M151" s="69"/>
      <c r="N151" s="235" t="s">
        <v>22</v>
      </c>
      <c r="O151" s="236" t="s">
        <v>41</v>
      </c>
      <c r="P151" s="158">
        <f>I151+J151</f>
        <v>0</v>
      </c>
      <c r="Q151" s="158">
        <f>ROUND(I151*H151,2)</f>
        <v>0</v>
      </c>
      <c r="R151" s="158">
        <f>ROUND(J151*H151,2)</f>
        <v>0</v>
      </c>
      <c r="S151" s="44"/>
      <c r="T151" s="237">
        <f>S151*H151</f>
        <v>0</v>
      </c>
      <c r="U151" s="237">
        <v>0</v>
      </c>
      <c r="V151" s="237">
        <f>U151*H151</f>
        <v>0</v>
      </c>
      <c r="W151" s="237">
        <v>0</v>
      </c>
      <c r="X151" s="238">
        <f>W151*H151</f>
        <v>0</v>
      </c>
      <c r="AR151" s="21" t="s">
        <v>216</v>
      </c>
      <c r="AT151" s="21" t="s">
        <v>133</v>
      </c>
      <c r="AU151" s="21" t="s">
        <v>82</v>
      </c>
      <c r="AY151" s="21" t="s">
        <v>130</v>
      </c>
      <c r="BE151" s="239">
        <f>IF(O151="základní",K151,0)</f>
        <v>0</v>
      </c>
      <c r="BF151" s="239">
        <f>IF(O151="snížená",K151,0)</f>
        <v>0</v>
      </c>
      <c r="BG151" s="239">
        <f>IF(O151="zákl. přenesená",K151,0)</f>
        <v>0</v>
      </c>
      <c r="BH151" s="239">
        <f>IF(O151="sníž. přenesená",K151,0)</f>
        <v>0</v>
      </c>
      <c r="BI151" s="239">
        <f>IF(O151="nulová",K151,0)</f>
        <v>0</v>
      </c>
      <c r="BJ151" s="21" t="s">
        <v>80</v>
      </c>
      <c r="BK151" s="239">
        <f>ROUND(P151*H151,2)</f>
        <v>0</v>
      </c>
      <c r="BL151" s="21" t="s">
        <v>216</v>
      </c>
      <c r="BM151" s="21" t="s">
        <v>304</v>
      </c>
    </row>
    <row r="152" spans="2:47" s="1" customFormat="1" ht="13.5">
      <c r="B152" s="43"/>
      <c r="C152" s="71"/>
      <c r="D152" s="240" t="s">
        <v>140</v>
      </c>
      <c r="E152" s="71"/>
      <c r="F152" s="241" t="s">
        <v>305</v>
      </c>
      <c r="G152" s="71"/>
      <c r="H152" s="71"/>
      <c r="I152" s="194"/>
      <c r="J152" s="194"/>
      <c r="K152" s="71"/>
      <c r="L152" s="71"/>
      <c r="M152" s="69"/>
      <c r="N152" s="242"/>
      <c r="O152" s="44"/>
      <c r="P152" s="44"/>
      <c r="Q152" s="44"/>
      <c r="R152" s="44"/>
      <c r="S152" s="44"/>
      <c r="T152" s="44"/>
      <c r="U152" s="44"/>
      <c r="V152" s="44"/>
      <c r="W152" s="44"/>
      <c r="X152" s="92"/>
      <c r="AT152" s="21" t="s">
        <v>140</v>
      </c>
      <c r="AU152" s="21" t="s">
        <v>82</v>
      </c>
    </row>
    <row r="153" spans="2:65" s="1" customFormat="1" ht="16.5" customHeight="1">
      <c r="B153" s="43"/>
      <c r="C153" s="243" t="s">
        <v>280</v>
      </c>
      <c r="D153" s="243" t="s">
        <v>142</v>
      </c>
      <c r="E153" s="244" t="s">
        <v>306</v>
      </c>
      <c r="F153" s="245" t="s">
        <v>307</v>
      </c>
      <c r="G153" s="246" t="s">
        <v>136</v>
      </c>
      <c r="H153" s="247">
        <v>13</v>
      </c>
      <c r="I153" s="248"/>
      <c r="J153" s="249"/>
      <c r="K153" s="250">
        <f>ROUND(P153*H153,2)</f>
        <v>0</v>
      </c>
      <c r="L153" s="245" t="s">
        <v>137</v>
      </c>
      <c r="M153" s="251"/>
      <c r="N153" s="252" t="s">
        <v>22</v>
      </c>
      <c r="O153" s="236" t="s">
        <v>41</v>
      </c>
      <c r="P153" s="158">
        <f>I153+J153</f>
        <v>0</v>
      </c>
      <c r="Q153" s="158">
        <f>ROUND(I153*H153,2)</f>
        <v>0</v>
      </c>
      <c r="R153" s="158">
        <f>ROUND(J153*H153,2)</f>
        <v>0</v>
      </c>
      <c r="S153" s="44"/>
      <c r="T153" s="237">
        <f>S153*H153</f>
        <v>0</v>
      </c>
      <c r="U153" s="237">
        <v>0.01424</v>
      </c>
      <c r="V153" s="237">
        <f>U153*H153</f>
        <v>0.18511999999999998</v>
      </c>
      <c r="W153" s="237">
        <v>0</v>
      </c>
      <c r="X153" s="238">
        <f>W153*H153</f>
        <v>0</v>
      </c>
      <c r="AR153" s="21" t="s">
        <v>145</v>
      </c>
      <c r="AT153" s="21" t="s">
        <v>142</v>
      </c>
      <c r="AU153" s="21" t="s">
        <v>82</v>
      </c>
      <c r="AY153" s="21" t="s">
        <v>130</v>
      </c>
      <c r="BE153" s="239">
        <f>IF(O153="základní",K153,0)</f>
        <v>0</v>
      </c>
      <c r="BF153" s="239">
        <f>IF(O153="snížená",K153,0)</f>
        <v>0</v>
      </c>
      <c r="BG153" s="239">
        <f>IF(O153="zákl. přenesená",K153,0)</f>
        <v>0</v>
      </c>
      <c r="BH153" s="239">
        <f>IF(O153="sníž. přenesená",K153,0)</f>
        <v>0</v>
      </c>
      <c r="BI153" s="239">
        <f>IF(O153="nulová",K153,0)</f>
        <v>0</v>
      </c>
      <c r="BJ153" s="21" t="s">
        <v>80</v>
      </c>
      <c r="BK153" s="239">
        <f>ROUND(P153*H153,2)</f>
        <v>0</v>
      </c>
      <c r="BL153" s="21" t="s">
        <v>145</v>
      </c>
      <c r="BM153" s="21" t="s">
        <v>308</v>
      </c>
    </row>
    <row r="154" spans="2:47" s="1" customFormat="1" ht="13.5">
      <c r="B154" s="43"/>
      <c r="C154" s="71"/>
      <c r="D154" s="240" t="s">
        <v>140</v>
      </c>
      <c r="E154" s="71"/>
      <c r="F154" s="241" t="s">
        <v>307</v>
      </c>
      <c r="G154" s="71"/>
      <c r="H154" s="71"/>
      <c r="I154" s="194"/>
      <c r="J154" s="194"/>
      <c r="K154" s="71"/>
      <c r="L154" s="71"/>
      <c r="M154" s="69"/>
      <c r="N154" s="242"/>
      <c r="O154" s="44"/>
      <c r="P154" s="44"/>
      <c r="Q154" s="44"/>
      <c r="R154" s="44"/>
      <c r="S154" s="44"/>
      <c r="T154" s="44"/>
      <c r="U154" s="44"/>
      <c r="V154" s="44"/>
      <c r="W154" s="44"/>
      <c r="X154" s="92"/>
      <c r="AT154" s="21" t="s">
        <v>140</v>
      </c>
      <c r="AU154" s="21" t="s">
        <v>82</v>
      </c>
    </row>
    <row r="155" spans="2:65" s="1" customFormat="1" ht="16.5" customHeight="1">
      <c r="B155" s="43"/>
      <c r="C155" s="228" t="s">
        <v>287</v>
      </c>
      <c r="D155" s="228" t="s">
        <v>133</v>
      </c>
      <c r="E155" s="229" t="s">
        <v>310</v>
      </c>
      <c r="F155" s="230" t="s">
        <v>311</v>
      </c>
      <c r="G155" s="231" t="s">
        <v>296</v>
      </c>
      <c r="H155" s="232">
        <v>9.16</v>
      </c>
      <c r="I155" s="233"/>
      <c r="J155" s="233"/>
      <c r="K155" s="234">
        <f>ROUND(P155*H155,2)</f>
        <v>0</v>
      </c>
      <c r="L155" s="230" t="s">
        <v>137</v>
      </c>
      <c r="M155" s="69"/>
      <c r="N155" s="235" t="s">
        <v>22</v>
      </c>
      <c r="O155" s="236" t="s">
        <v>41</v>
      </c>
      <c r="P155" s="158">
        <f>I155+J155</f>
        <v>0</v>
      </c>
      <c r="Q155" s="158">
        <f>ROUND(I155*H155,2)</f>
        <v>0</v>
      </c>
      <c r="R155" s="158">
        <f>ROUND(J155*H155,2)</f>
        <v>0</v>
      </c>
      <c r="S155" s="44"/>
      <c r="T155" s="237">
        <f>S155*H155</f>
        <v>0</v>
      </c>
      <c r="U155" s="237">
        <v>0</v>
      </c>
      <c r="V155" s="237">
        <f>U155*H155</f>
        <v>0</v>
      </c>
      <c r="W155" s="237">
        <v>0</v>
      </c>
      <c r="X155" s="238">
        <f>W155*H155</f>
        <v>0</v>
      </c>
      <c r="AR155" s="21" t="s">
        <v>216</v>
      </c>
      <c r="AT155" s="21" t="s">
        <v>133</v>
      </c>
      <c r="AU155" s="21" t="s">
        <v>82</v>
      </c>
      <c r="AY155" s="21" t="s">
        <v>130</v>
      </c>
      <c r="BE155" s="239">
        <f>IF(O155="základní",K155,0)</f>
        <v>0</v>
      </c>
      <c r="BF155" s="239">
        <f>IF(O155="snížená",K155,0)</f>
        <v>0</v>
      </c>
      <c r="BG155" s="239">
        <f>IF(O155="zákl. přenesená",K155,0)</f>
        <v>0</v>
      </c>
      <c r="BH155" s="239">
        <f>IF(O155="sníž. přenesená",K155,0)</f>
        <v>0</v>
      </c>
      <c r="BI155" s="239">
        <f>IF(O155="nulová",K155,0)</f>
        <v>0</v>
      </c>
      <c r="BJ155" s="21" t="s">
        <v>80</v>
      </c>
      <c r="BK155" s="239">
        <f>ROUND(P155*H155,2)</f>
        <v>0</v>
      </c>
      <c r="BL155" s="21" t="s">
        <v>216</v>
      </c>
      <c r="BM155" s="21" t="s">
        <v>312</v>
      </c>
    </row>
    <row r="156" spans="2:47" s="1" customFormat="1" ht="13.5">
      <c r="B156" s="43"/>
      <c r="C156" s="71"/>
      <c r="D156" s="240" t="s">
        <v>140</v>
      </c>
      <c r="E156" s="71"/>
      <c r="F156" s="241" t="s">
        <v>313</v>
      </c>
      <c r="G156" s="71"/>
      <c r="H156" s="71"/>
      <c r="I156" s="194"/>
      <c r="J156" s="194"/>
      <c r="K156" s="71"/>
      <c r="L156" s="71"/>
      <c r="M156" s="69"/>
      <c r="N156" s="242"/>
      <c r="O156" s="44"/>
      <c r="P156" s="44"/>
      <c r="Q156" s="44"/>
      <c r="R156" s="44"/>
      <c r="S156" s="44"/>
      <c r="T156" s="44"/>
      <c r="U156" s="44"/>
      <c r="V156" s="44"/>
      <c r="W156" s="44"/>
      <c r="X156" s="92"/>
      <c r="AT156" s="21" t="s">
        <v>140</v>
      </c>
      <c r="AU156" s="21" t="s">
        <v>82</v>
      </c>
    </row>
    <row r="157" spans="2:51" s="11" customFormat="1" ht="13.5">
      <c r="B157" s="254"/>
      <c r="C157" s="255"/>
      <c r="D157" s="240" t="s">
        <v>149</v>
      </c>
      <c r="E157" s="256" t="s">
        <v>22</v>
      </c>
      <c r="F157" s="257" t="s">
        <v>405</v>
      </c>
      <c r="G157" s="255"/>
      <c r="H157" s="258">
        <v>9.16</v>
      </c>
      <c r="I157" s="259"/>
      <c r="J157" s="259"/>
      <c r="K157" s="255"/>
      <c r="L157" s="255"/>
      <c r="M157" s="260"/>
      <c r="N157" s="261"/>
      <c r="O157" s="262"/>
      <c r="P157" s="262"/>
      <c r="Q157" s="262"/>
      <c r="R157" s="262"/>
      <c r="S157" s="262"/>
      <c r="T157" s="262"/>
      <c r="U157" s="262"/>
      <c r="V157" s="262"/>
      <c r="W157" s="262"/>
      <c r="X157" s="263"/>
      <c r="AT157" s="264" t="s">
        <v>149</v>
      </c>
      <c r="AU157" s="264" t="s">
        <v>82</v>
      </c>
      <c r="AV157" s="11" t="s">
        <v>82</v>
      </c>
      <c r="AW157" s="11" t="s">
        <v>7</v>
      </c>
      <c r="AX157" s="11" t="s">
        <v>80</v>
      </c>
      <c r="AY157" s="264" t="s">
        <v>130</v>
      </c>
    </row>
    <row r="158" spans="2:65" s="1" customFormat="1" ht="25.5" customHeight="1">
      <c r="B158" s="43"/>
      <c r="C158" s="228" t="s">
        <v>293</v>
      </c>
      <c r="D158" s="228" t="s">
        <v>133</v>
      </c>
      <c r="E158" s="229" t="s">
        <v>317</v>
      </c>
      <c r="F158" s="230" t="s">
        <v>318</v>
      </c>
      <c r="G158" s="231" t="s">
        <v>136</v>
      </c>
      <c r="H158" s="232">
        <v>150</v>
      </c>
      <c r="I158" s="233"/>
      <c r="J158" s="233"/>
      <c r="K158" s="234">
        <f>ROUND(P158*H158,2)</f>
        <v>0</v>
      </c>
      <c r="L158" s="230" t="s">
        <v>137</v>
      </c>
      <c r="M158" s="69"/>
      <c r="N158" s="235" t="s">
        <v>22</v>
      </c>
      <c r="O158" s="236" t="s">
        <v>41</v>
      </c>
      <c r="P158" s="158">
        <f>I158+J158</f>
        <v>0</v>
      </c>
      <c r="Q158" s="158">
        <f>ROUND(I158*H158,2)</f>
        <v>0</v>
      </c>
      <c r="R158" s="158">
        <f>ROUND(J158*H158,2)</f>
        <v>0</v>
      </c>
      <c r="S158" s="44"/>
      <c r="T158" s="237">
        <f>S158*H158</f>
        <v>0</v>
      </c>
      <c r="U158" s="237">
        <v>0</v>
      </c>
      <c r="V158" s="237">
        <f>U158*H158</f>
        <v>0</v>
      </c>
      <c r="W158" s="237">
        <v>0</v>
      </c>
      <c r="X158" s="238">
        <f>W158*H158</f>
        <v>0</v>
      </c>
      <c r="AR158" s="21" t="s">
        <v>216</v>
      </c>
      <c r="AT158" s="21" t="s">
        <v>133</v>
      </c>
      <c r="AU158" s="21" t="s">
        <v>82</v>
      </c>
      <c r="AY158" s="21" t="s">
        <v>130</v>
      </c>
      <c r="BE158" s="239">
        <f>IF(O158="základní",K158,0)</f>
        <v>0</v>
      </c>
      <c r="BF158" s="239">
        <f>IF(O158="snížená",K158,0)</f>
        <v>0</v>
      </c>
      <c r="BG158" s="239">
        <f>IF(O158="zákl. přenesená",K158,0)</f>
        <v>0</v>
      </c>
      <c r="BH158" s="239">
        <f>IF(O158="sníž. přenesená",K158,0)</f>
        <v>0</v>
      </c>
      <c r="BI158" s="239">
        <f>IF(O158="nulová",K158,0)</f>
        <v>0</v>
      </c>
      <c r="BJ158" s="21" t="s">
        <v>80</v>
      </c>
      <c r="BK158" s="239">
        <f>ROUND(P158*H158,2)</f>
        <v>0</v>
      </c>
      <c r="BL158" s="21" t="s">
        <v>216</v>
      </c>
      <c r="BM158" s="21" t="s">
        <v>319</v>
      </c>
    </row>
    <row r="159" spans="2:47" s="1" customFormat="1" ht="13.5">
      <c r="B159" s="43"/>
      <c r="C159" s="71"/>
      <c r="D159" s="240" t="s">
        <v>140</v>
      </c>
      <c r="E159" s="71"/>
      <c r="F159" s="241" t="s">
        <v>320</v>
      </c>
      <c r="G159" s="71"/>
      <c r="H159" s="71"/>
      <c r="I159" s="194"/>
      <c r="J159" s="194"/>
      <c r="K159" s="71"/>
      <c r="L159" s="71"/>
      <c r="M159" s="69"/>
      <c r="N159" s="242"/>
      <c r="O159" s="44"/>
      <c r="P159" s="44"/>
      <c r="Q159" s="44"/>
      <c r="R159" s="44"/>
      <c r="S159" s="44"/>
      <c r="T159" s="44"/>
      <c r="U159" s="44"/>
      <c r="V159" s="44"/>
      <c r="W159" s="44"/>
      <c r="X159" s="92"/>
      <c r="AT159" s="21" t="s">
        <v>140</v>
      </c>
      <c r="AU159" s="21" t="s">
        <v>82</v>
      </c>
    </row>
    <row r="160" spans="2:47" s="1" customFormat="1" ht="13.5">
      <c r="B160" s="43"/>
      <c r="C160" s="71"/>
      <c r="D160" s="240" t="s">
        <v>208</v>
      </c>
      <c r="E160" s="71"/>
      <c r="F160" s="253" t="s">
        <v>321</v>
      </c>
      <c r="G160" s="71"/>
      <c r="H160" s="71"/>
      <c r="I160" s="194"/>
      <c r="J160" s="194"/>
      <c r="K160" s="71"/>
      <c r="L160" s="71"/>
      <c r="M160" s="69"/>
      <c r="N160" s="242"/>
      <c r="O160" s="44"/>
      <c r="P160" s="44"/>
      <c r="Q160" s="44"/>
      <c r="R160" s="44"/>
      <c r="S160" s="44"/>
      <c r="T160" s="44"/>
      <c r="U160" s="44"/>
      <c r="V160" s="44"/>
      <c r="W160" s="44"/>
      <c r="X160" s="92"/>
      <c r="AT160" s="21" t="s">
        <v>208</v>
      </c>
      <c r="AU160" s="21" t="s">
        <v>82</v>
      </c>
    </row>
    <row r="161" spans="2:47" s="1" customFormat="1" ht="13.5">
      <c r="B161" s="43"/>
      <c r="C161" s="71"/>
      <c r="D161" s="240" t="s">
        <v>147</v>
      </c>
      <c r="E161" s="71"/>
      <c r="F161" s="253" t="s">
        <v>406</v>
      </c>
      <c r="G161" s="71"/>
      <c r="H161" s="71"/>
      <c r="I161" s="194"/>
      <c r="J161" s="194"/>
      <c r="K161" s="71"/>
      <c r="L161" s="71"/>
      <c r="M161" s="69"/>
      <c r="N161" s="242"/>
      <c r="O161" s="44"/>
      <c r="P161" s="44"/>
      <c r="Q161" s="44"/>
      <c r="R161" s="44"/>
      <c r="S161" s="44"/>
      <c r="T161" s="44"/>
      <c r="U161" s="44"/>
      <c r="V161" s="44"/>
      <c r="W161" s="44"/>
      <c r="X161" s="92"/>
      <c r="AT161" s="21" t="s">
        <v>147</v>
      </c>
      <c r="AU161" s="21" t="s">
        <v>82</v>
      </c>
    </row>
    <row r="162" spans="2:65" s="1" customFormat="1" ht="25.5" customHeight="1">
      <c r="B162" s="43"/>
      <c r="C162" s="228" t="s">
        <v>300</v>
      </c>
      <c r="D162" s="228" t="s">
        <v>133</v>
      </c>
      <c r="E162" s="229" t="s">
        <v>407</v>
      </c>
      <c r="F162" s="230" t="s">
        <v>408</v>
      </c>
      <c r="G162" s="231" t="s">
        <v>136</v>
      </c>
      <c r="H162" s="232">
        <v>140</v>
      </c>
      <c r="I162" s="233"/>
      <c r="J162" s="233"/>
      <c r="K162" s="234">
        <f>ROUND(P162*H162,2)</f>
        <v>0</v>
      </c>
      <c r="L162" s="230" t="s">
        <v>137</v>
      </c>
      <c r="M162" s="69"/>
      <c r="N162" s="235" t="s">
        <v>22</v>
      </c>
      <c r="O162" s="236" t="s">
        <v>41</v>
      </c>
      <c r="P162" s="158">
        <f>I162+J162</f>
        <v>0</v>
      </c>
      <c r="Q162" s="158">
        <f>ROUND(I162*H162,2)</f>
        <v>0</v>
      </c>
      <c r="R162" s="158">
        <f>ROUND(J162*H162,2)</f>
        <v>0</v>
      </c>
      <c r="S162" s="44"/>
      <c r="T162" s="237">
        <f>S162*H162</f>
        <v>0</v>
      </c>
      <c r="U162" s="237">
        <v>0</v>
      </c>
      <c r="V162" s="237">
        <f>U162*H162</f>
        <v>0</v>
      </c>
      <c r="W162" s="237">
        <v>0</v>
      </c>
      <c r="X162" s="238">
        <f>W162*H162</f>
        <v>0</v>
      </c>
      <c r="AR162" s="21" t="s">
        <v>216</v>
      </c>
      <c r="AT162" s="21" t="s">
        <v>133</v>
      </c>
      <c r="AU162" s="21" t="s">
        <v>82</v>
      </c>
      <c r="AY162" s="21" t="s">
        <v>130</v>
      </c>
      <c r="BE162" s="239">
        <f>IF(O162="základní",K162,0)</f>
        <v>0</v>
      </c>
      <c r="BF162" s="239">
        <f>IF(O162="snížená",K162,0)</f>
        <v>0</v>
      </c>
      <c r="BG162" s="239">
        <f>IF(O162="zákl. přenesená",K162,0)</f>
        <v>0</v>
      </c>
      <c r="BH162" s="239">
        <f>IF(O162="sníž. přenesená",K162,0)</f>
        <v>0</v>
      </c>
      <c r="BI162" s="239">
        <f>IF(O162="nulová",K162,0)</f>
        <v>0</v>
      </c>
      <c r="BJ162" s="21" t="s">
        <v>80</v>
      </c>
      <c r="BK162" s="239">
        <f>ROUND(P162*H162,2)</f>
        <v>0</v>
      </c>
      <c r="BL162" s="21" t="s">
        <v>216</v>
      </c>
      <c r="BM162" s="21" t="s">
        <v>409</v>
      </c>
    </row>
    <row r="163" spans="2:47" s="1" customFormat="1" ht="13.5">
      <c r="B163" s="43"/>
      <c r="C163" s="71"/>
      <c r="D163" s="240" t="s">
        <v>140</v>
      </c>
      <c r="E163" s="71"/>
      <c r="F163" s="241" t="s">
        <v>410</v>
      </c>
      <c r="G163" s="71"/>
      <c r="H163" s="71"/>
      <c r="I163" s="194"/>
      <c r="J163" s="194"/>
      <c r="K163" s="71"/>
      <c r="L163" s="71"/>
      <c r="M163" s="69"/>
      <c r="N163" s="242"/>
      <c r="O163" s="44"/>
      <c r="P163" s="44"/>
      <c r="Q163" s="44"/>
      <c r="R163" s="44"/>
      <c r="S163" s="44"/>
      <c r="T163" s="44"/>
      <c r="U163" s="44"/>
      <c r="V163" s="44"/>
      <c r="W163" s="44"/>
      <c r="X163" s="92"/>
      <c r="AT163" s="21" t="s">
        <v>140</v>
      </c>
      <c r="AU163" s="21" t="s">
        <v>82</v>
      </c>
    </row>
    <row r="164" spans="2:47" s="1" customFormat="1" ht="13.5">
      <c r="B164" s="43"/>
      <c r="C164" s="71"/>
      <c r="D164" s="240" t="s">
        <v>208</v>
      </c>
      <c r="E164" s="71"/>
      <c r="F164" s="253" t="s">
        <v>321</v>
      </c>
      <c r="G164" s="71"/>
      <c r="H164" s="71"/>
      <c r="I164" s="194"/>
      <c r="J164" s="194"/>
      <c r="K164" s="71"/>
      <c r="L164" s="71"/>
      <c r="M164" s="69"/>
      <c r="N164" s="242"/>
      <c r="O164" s="44"/>
      <c r="P164" s="44"/>
      <c r="Q164" s="44"/>
      <c r="R164" s="44"/>
      <c r="S164" s="44"/>
      <c r="T164" s="44"/>
      <c r="U164" s="44"/>
      <c r="V164" s="44"/>
      <c r="W164" s="44"/>
      <c r="X164" s="92"/>
      <c r="AT164" s="21" t="s">
        <v>208</v>
      </c>
      <c r="AU164" s="21" t="s">
        <v>82</v>
      </c>
    </row>
    <row r="165" spans="2:47" s="1" customFormat="1" ht="13.5">
      <c r="B165" s="43"/>
      <c r="C165" s="71"/>
      <c r="D165" s="240" t="s">
        <v>147</v>
      </c>
      <c r="E165" s="71"/>
      <c r="F165" s="253" t="s">
        <v>411</v>
      </c>
      <c r="G165" s="71"/>
      <c r="H165" s="71"/>
      <c r="I165" s="194"/>
      <c r="J165" s="194"/>
      <c r="K165" s="71"/>
      <c r="L165" s="71"/>
      <c r="M165" s="69"/>
      <c r="N165" s="242"/>
      <c r="O165" s="44"/>
      <c r="P165" s="44"/>
      <c r="Q165" s="44"/>
      <c r="R165" s="44"/>
      <c r="S165" s="44"/>
      <c r="T165" s="44"/>
      <c r="U165" s="44"/>
      <c r="V165" s="44"/>
      <c r="W165" s="44"/>
      <c r="X165" s="92"/>
      <c r="AT165" s="21" t="s">
        <v>147</v>
      </c>
      <c r="AU165" s="21" t="s">
        <v>82</v>
      </c>
    </row>
    <row r="166" spans="2:65" s="1" customFormat="1" ht="25.5" customHeight="1">
      <c r="B166" s="43"/>
      <c r="C166" s="228" t="s">
        <v>159</v>
      </c>
      <c r="D166" s="228" t="s">
        <v>133</v>
      </c>
      <c r="E166" s="229" t="s">
        <v>324</v>
      </c>
      <c r="F166" s="230" t="s">
        <v>325</v>
      </c>
      <c r="G166" s="231" t="s">
        <v>136</v>
      </c>
      <c r="H166" s="232">
        <v>100</v>
      </c>
      <c r="I166" s="233"/>
      <c r="J166" s="233"/>
      <c r="K166" s="234">
        <f>ROUND(P166*H166,2)</f>
        <v>0</v>
      </c>
      <c r="L166" s="230" t="s">
        <v>137</v>
      </c>
      <c r="M166" s="69"/>
      <c r="N166" s="235" t="s">
        <v>22</v>
      </c>
      <c r="O166" s="236" t="s">
        <v>41</v>
      </c>
      <c r="P166" s="158">
        <f>I166+J166</f>
        <v>0</v>
      </c>
      <c r="Q166" s="158">
        <f>ROUND(I166*H166,2)</f>
        <v>0</v>
      </c>
      <c r="R166" s="158">
        <f>ROUND(J166*H166,2)</f>
        <v>0</v>
      </c>
      <c r="S166" s="44"/>
      <c r="T166" s="237">
        <f>S166*H166</f>
        <v>0</v>
      </c>
      <c r="U166" s="237">
        <v>0</v>
      </c>
      <c r="V166" s="237">
        <f>U166*H166</f>
        <v>0</v>
      </c>
      <c r="W166" s="237">
        <v>0</v>
      </c>
      <c r="X166" s="238">
        <f>W166*H166</f>
        <v>0</v>
      </c>
      <c r="AR166" s="21" t="s">
        <v>216</v>
      </c>
      <c r="AT166" s="21" t="s">
        <v>133</v>
      </c>
      <c r="AU166" s="21" t="s">
        <v>82</v>
      </c>
      <c r="AY166" s="21" t="s">
        <v>130</v>
      </c>
      <c r="BE166" s="239">
        <f>IF(O166="základní",K166,0)</f>
        <v>0</v>
      </c>
      <c r="BF166" s="239">
        <f>IF(O166="snížená",K166,0)</f>
        <v>0</v>
      </c>
      <c r="BG166" s="239">
        <f>IF(O166="zákl. přenesená",K166,0)</f>
        <v>0</v>
      </c>
      <c r="BH166" s="239">
        <f>IF(O166="sníž. přenesená",K166,0)</f>
        <v>0</v>
      </c>
      <c r="BI166" s="239">
        <f>IF(O166="nulová",K166,0)</f>
        <v>0</v>
      </c>
      <c r="BJ166" s="21" t="s">
        <v>80</v>
      </c>
      <c r="BK166" s="239">
        <f>ROUND(P166*H166,2)</f>
        <v>0</v>
      </c>
      <c r="BL166" s="21" t="s">
        <v>216</v>
      </c>
      <c r="BM166" s="21" t="s">
        <v>326</v>
      </c>
    </row>
    <row r="167" spans="2:47" s="1" customFormat="1" ht="13.5">
      <c r="B167" s="43"/>
      <c r="C167" s="71"/>
      <c r="D167" s="240" t="s">
        <v>140</v>
      </c>
      <c r="E167" s="71"/>
      <c r="F167" s="241" t="s">
        <v>327</v>
      </c>
      <c r="G167" s="71"/>
      <c r="H167" s="71"/>
      <c r="I167" s="194"/>
      <c r="J167" s="194"/>
      <c r="K167" s="71"/>
      <c r="L167" s="71"/>
      <c r="M167" s="69"/>
      <c r="N167" s="242"/>
      <c r="O167" s="44"/>
      <c r="P167" s="44"/>
      <c r="Q167" s="44"/>
      <c r="R167" s="44"/>
      <c r="S167" s="44"/>
      <c r="T167" s="44"/>
      <c r="U167" s="44"/>
      <c r="V167" s="44"/>
      <c r="W167" s="44"/>
      <c r="X167" s="92"/>
      <c r="AT167" s="21" t="s">
        <v>140</v>
      </c>
      <c r="AU167" s="21" t="s">
        <v>82</v>
      </c>
    </row>
    <row r="168" spans="2:47" s="1" customFormat="1" ht="13.5">
      <c r="B168" s="43"/>
      <c r="C168" s="71"/>
      <c r="D168" s="240" t="s">
        <v>208</v>
      </c>
      <c r="E168" s="71"/>
      <c r="F168" s="253" t="s">
        <v>321</v>
      </c>
      <c r="G168" s="71"/>
      <c r="H168" s="71"/>
      <c r="I168" s="194"/>
      <c r="J168" s="194"/>
      <c r="K168" s="71"/>
      <c r="L168" s="71"/>
      <c r="M168" s="69"/>
      <c r="N168" s="242"/>
      <c r="O168" s="44"/>
      <c r="P168" s="44"/>
      <c r="Q168" s="44"/>
      <c r="R168" s="44"/>
      <c r="S168" s="44"/>
      <c r="T168" s="44"/>
      <c r="U168" s="44"/>
      <c r="V168" s="44"/>
      <c r="W168" s="44"/>
      <c r="X168" s="92"/>
      <c r="AT168" s="21" t="s">
        <v>208</v>
      </c>
      <c r="AU168" s="21" t="s">
        <v>82</v>
      </c>
    </row>
    <row r="169" spans="2:47" s="1" customFormat="1" ht="13.5">
      <c r="B169" s="43"/>
      <c r="C169" s="71"/>
      <c r="D169" s="240" t="s">
        <v>147</v>
      </c>
      <c r="E169" s="71"/>
      <c r="F169" s="253" t="s">
        <v>328</v>
      </c>
      <c r="G169" s="71"/>
      <c r="H169" s="71"/>
      <c r="I169" s="194"/>
      <c r="J169" s="194"/>
      <c r="K169" s="71"/>
      <c r="L169" s="71"/>
      <c r="M169" s="69"/>
      <c r="N169" s="242"/>
      <c r="O169" s="44"/>
      <c r="P169" s="44"/>
      <c r="Q169" s="44"/>
      <c r="R169" s="44"/>
      <c r="S169" s="44"/>
      <c r="T169" s="44"/>
      <c r="U169" s="44"/>
      <c r="V169" s="44"/>
      <c r="W169" s="44"/>
      <c r="X169" s="92"/>
      <c r="AT169" s="21" t="s">
        <v>147</v>
      </c>
      <c r="AU169" s="21" t="s">
        <v>82</v>
      </c>
    </row>
    <row r="170" spans="2:51" s="11" customFormat="1" ht="13.5">
      <c r="B170" s="254"/>
      <c r="C170" s="255"/>
      <c r="D170" s="240" t="s">
        <v>149</v>
      </c>
      <c r="E170" s="256" t="s">
        <v>22</v>
      </c>
      <c r="F170" s="257" t="s">
        <v>412</v>
      </c>
      <c r="G170" s="255"/>
      <c r="H170" s="258">
        <v>100</v>
      </c>
      <c r="I170" s="259"/>
      <c r="J170" s="259"/>
      <c r="K170" s="255"/>
      <c r="L170" s="255"/>
      <c r="M170" s="260"/>
      <c r="N170" s="261"/>
      <c r="O170" s="262"/>
      <c r="P170" s="262"/>
      <c r="Q170" s="262"/>
      <c r="R170" s="262"/>
      <c r="S170" s="262"/>
      <c r="T170" s="262"/>
      <c r="U170" s="262"/>
      <c r="V170" s="262"/>
      <c r="W170" s="262"/>
      <c r="X170" s="263"/>
      <c r="AT170" s="264" t="s">
        <v>149</v>
      </c>
      <c r="AU170" s="264" t="s">
        <v>82</v>
      </c>
      <c r="AV170" s="11" t="s">
        <v>82</v>
      </c>
      <c r="AW170" s="11" t="s">
        <v>7</v>
      </c>
      <c r="AX170" s="11" t="s">
        <v>80</v>
      </c>
      <c r="AY170" s="264" t="s">
        <v>130</v>
      </c>
    </row>
    <row r="171" spans="2:65" s="1" customFormat="1" ht="25.5" customHeight="1">
      <c r="B171" s="43"/>
      <c r="C171" s="228" t="s">
        <v>309</v>
      </c>
      <c r="D171" s="228" t="s">
        <v>133</v>
      </c>
      <c r="E171" s="229" t="s">
        <v>331</v>
      </c>
      <c r="F171" s="230" t="s">
        <v>332</v>
      </c>
      <c r="G171" s="231" t="s">
        <v>136</v>
      </c>
      <c r="H171" s="232">
        <v>390</v>
      </c>
      <c r="I171" s="233"/>
      <c r="J171" s="233"/>
      <c r="K171" s="234">
        <f>ROUND(P171*H171,2)</f>
        <v>0</v>
      </c>
      <c r="L171" s="230" t="s">
        <v>137</v>
      </c>
      <c r="M171" s="69"/>
      <c r="N171" s="235" t="s">
        <v>22</v>
      </c>
      <c r="O171" s="236" t="s">
        <v>41</v>
      </c>
      <c r="P171" s="158">
        <f>I171+J171</f>
        <v>0</v>
      </c>
      <c r="Q171" s="158">
        <f>ROUND(I171*H171,2)</f>
        <v>0</v>
      </c>
      <c r="R171" s="158">
        <f>ROUND(J171*H171,2)</f>
        <v>0</v>
      </c>
      <c r="S171" s="44"/>
      <c r="T171" s="237">
        <f>S171*H171</f>
        <v>0</v>
      </c>
      <c r="U171" s="237">
        <v>7E-05</v>
      </c>
      <c r="V171" s="237">
        <f>U171*H171</f>
        <v>0.027299999999999998</v>
      </c>
      <c r="W171" s="237">
        <v>0</v>
      </c>
      <c r="X171" s="238">
        <f>W171*H171</f>
        <v>0</v>
      </c>
      <c r="AR171" s="21" t="s">
        <v>216</v>
      </c>
      <c r="AT171" s="21" t="s">
        <v>133</v>
      </c>
      <c r="AU171" s="21" t="s">
        <v>82</v>
      </c>
      <c r="AY171" s="21" t="s">
        <v>130</v>
      </c>
      <c r="BE171" s="239">
        <f>IF(O171="základní",K171,0)</f>
        <v>0</v>
      </c>
      <c r="BF171" s="239">
        <f>IF(O171="snížená",K171,0)</f>
        <v>0</v>
      </c>
      <c r="BG171" s="239">
        <f>IF(O171="zákl. přenesená",K171,0)</f>
        <v>0</v>
      </c>
      <c r="BH171" s="239">
        <f>IF(O171="sníž. přenesená",K171,0)</f>
        <v>0</v>
      </c>
      <c r="BI171" s="239">
        <f>IF(O171="nulová",K171,0)</f>
        <v>0</v>
      </c>
      <c r="BJ171" s="21" t="s">
        <v>80</v>
      </c>
      <c r="BK171" s="239">
        <f>ROUND(P171*H171,2)</f>
        <v>0</v>
      </c>
      <c r="BL171" s="21" t="s">
        <v>216</v>
      </c>
      <c r="BM171" s="21" t="s">
        <v>333</v>
      </c>
    </row>
    <row r="172" spans="2:47" s="1" customFormat="1" ht="13.5">
      <c r="B172" s="43"/>
      <c r="C172" s="71"/>
      <c r="D172" s="240" t="s">
        <v>140</v>
      </c>
      <c r="E172" s="71"/>
      <c r="F172" s="241" t="s">
        <v>334</v>
      </c>
      <c r="G172" s="71"/>
      <c r="H172" s="71"/>
      <c r="I172" s="194"/>
      <c r="J172" s="194"/>
      <c r="K172" s="71"/>
      <c r="L172" s="71"/>
      <c r="M172" s="69"/>
      <c r="N172" s="242"/>
      <c r="O172" s="44"/>
      <c r="P172" s="44"/>
      <c r="Q172" s="44"/>
      <c r="R172" s="44"/>
      <c r="S172" s="44"/>
      <c r="T172" s="44"/>
      <c r="U172" s="44"/>
      <c r="V172" s="44"/>
      <c r="W172" s="44"/>
      <c r="X172" s="92"/>
      <c r="AT172" s="21" t="s">
        <v>140</v>
      </c>
      <c r="AU172" s="21" t="s">
        <v>82</v>
      </c>
    </row>
    <row r="173" spans="2:47" s="1" customFormat="1" ht="13.5">
      <c r="B173" s="43"/>
      <c r="C173" s="71"/>
      <c r="D173" s="240" t="s">
        <v>208</v>
      </c>
      <c r="E173" s="71"/>
      <c r="F173" s="253" t="s">
        <v>335</v>
      </c>
      <c r="G173" s="71"/>
      <c r="H173" s="71"/>
      <c r="I173" s="194"/>
      <c r="J173" s="194"/>
      <c r="K173" s="71"/>
      <c r="L173" s="71"/>
      <c r="M173" s="69"/>
      <c r="N173" s="242"/>
      <c r="O173" s="44"/>
      <c r="P173" s="44"/>
      <c r="Q173" s="44"/>
      <c r="R173" s="44"/>
      <c r="S173" s="44"/>
      <c r="T173" s="44"/>
      <c r="U173" s="44"/>
      <c r="V173" s="44"/>
      <c r="W173" s="44"/>
      <c r="X173" s="92"/>
      <c r="AT173" s="21" t="s">
        <v>208</v>
      </c>
      <c r="AU173" s="21" t="s">
        <v>82</v>
      </c>
    </row>
    <row r="174" spans="2:65" s="1" customFormat="1" ht="16.5" customHeight="1">
      <c r="B174" s="43"/>
      <c r="C174" s="243" t="s">
        <v>316</v>
      </c>
      <c r="D174" s="243" t="s">
        <v>142</v>
      </c>
      <c r="E174" s="244" t="s">
        <v>337</v>
      </c>
      <c r="F174" s="245" t="s">
        <v>338</v>
      </c>
      <c r="G174" s="246" t="s">
        <v>136</v>
      </c>
      <c r="H174" s="247">
        <v>390</v>
      </c>
      <c r="I174" s="248"/>
      <c r="J174" s="249"/>
      <c r="K174" s="250">
        <f>ROUND(P174*H174,2)</f>
        <v>0</v>
      </c>
      <c r="L174" s="245" t="s">
        <v>137</v>
      </c>
      <c r="M174" s="251"/>
      <c r="N174" s="252" t="s">
        <v>22</v>
      </c>
      <c r="O174" s="236" t="s">
        <v>41</v>
      </c>
      <c r="P174" s="158">
        <f>I174+J174</f>
        <v>0</v>
      </c>
      <c r="Q174" s="158">
        <f>ROUND(I174*H174,2)</f>
        <v>0</v>
      </c>
      <c r="R174" s="158">
        <f>ROUND(J174*H174,2)</f>
        <v>0</v>
      </c>
      <c r="S174" s="44"/>
      <c r="T174" s="237">
        <f>S174*H174</f>
        <v>0</v>
      </c>
      <c r="U174" s="237">
        <v>7E-05</v>
      </c>
      <c r="V174" s="237">
        <f>U174*H174</f>
        <v>0.027299999999999998</v>
      </c>
      <c r="W174" s="237">
        <v>0</v>
      </c>
      <c r="X174" s="238">
        <f>W174*H174</f>
        <v>0</v>
      </c>
      <c r="AR174" s="21" t="s">
        <v>145</v>
      </c>
      <c r="AT174" s="21" t="s">
        <v>142</v>
      </c>
      <c r="AU174" s="21" t="s">
        <v>82</v>
      </c>
      <c r="AY174" s="21" t="s">
        <v>130</v>
      </c>
      <c r="BE174" s="239">
        <f>IF(O174="základní",K174,0)</f>
        <v>0</v>
      </c>
      <c r="BF174" s="239">
        <f>IF(O174="snížená",K174,0)</f>
        <v>0</v>
      </c>
      <c r="BG174" s="239">
        <f>IF(O174="zákl. přenesená",K174,0)</f>
        <v>0</v>
      </c>
      <c r="BH174" s="239">
        <f>IF(O174="sníž. přenesená",K174,0)</f>
        <v>0</v>
      </c>
      <c r="BI174" s="239">
        <f>IF(O174="nulová",K174,0)</f>
        <v>0</v>
      </c>
      <c r="BJ174" s="21" t="s">
        <v>80</v>
      </c>
      <c r="BK174" s="239">
        <f>ROUND(P174*H174,2)</f>
        <v>0</v>
      </c>
      <c r="BL174" s="21" t="s">
        <v>145</v>
      </c>
      <c r="BM174" s="21" t="s">
        <v>413</v>
      </c>
    </row>
    <row r="175" spans="2:47" s="1" customFormat="1" ht="13.5">
      <c r="B175" s="43"/>
      <c r="C175" s="71"/>
      <c r="D175" s="240" t="s">
        <v>140</v>
      </c>
      <c r="E175" s="71"/>
      <c r="F175" s="241" t="s">
        <v>338</v>
      </c>
      <c r="G175" s="71"/>
      <c r="H175" s="71"/>
      <c r="I175" s="194"/>
      <c r="J175" s="194"/>
      <c r="K175" s="71"/>
      <c r="L175" s="71"/>
      <c r="M175" s="69"/>
      <c r="N175" s="242"/>
      <c r="O175" s="44"/>
      <c r="P175" s="44"/>
      <c r="Q175" s="44"/>
      <c r="R175" s="44"/>
      <c r="S175" s="44"/>
      <c r="T175" s="44"/>
      <c r="U175" s="44"/>
      <c r="V175" s="44"/>
      <c r="W175" s="44"/>
      <c r="X175" s="92"/>
      <c r="AT175" s="21" t="s">
        <v>140</v>
      </c>
      <c r="AU175" s="21" t="s">
        <v>82</v>
      </c>
    </row>
    <row r="176" spans="2:65" s="1" customFormat="1" ht="25.5" customHeight="1">
      <c r="B176" s="43"/>
      <c r="C176" s="228" t="s">
        <v>323</v>
      </c>
      <c r="D176" s="228" t="s">
        <v>133</v>
      </c>
      <c r="E176" s="229" t="s">
        <v>341</v>
      </c>
      <c r="F176" s="230" t="s">
        <v>342</v>
      </c>
      <c r="G176" s="231" t="s">
        <v>136</v>
      </c>
      <c r="H176" s="232">
        <v>420</v>
      </c>
      <c r="I176" s="233"/>
      <c r="J176" s="233"/>
      <c r="K176" s="234">
        <f>ROUND(P176*H176,2)</f>
        <v>0</v>
      </c>
      <c r="L176" s="230" t="s">
        <v>137</v>
      </c>
      <c r="M176" s="69"/>
      <c r="N176" s="235" t="s">
        <v>22</v>
      </c>
      <c r="O176" s="236" t="s">
        <v>41</v>
      </c>
      <c r="P176" s="158">
        <f>I176+J176</f>
        <v>0</v>
      </c>
      <c r="Q176" s="158">
        <f>ROUND(I176*H176,2)</f>
        <v>0</v>
      </c>
      <c r="R176" s="158">
        <f>ROUND(J176*H176,2)</f>
        <v>0</v>
      </c>
      <c r="S176" s="44"/>
      <c r="T176" s="237">
        <f>S176*H176</f>
        <v>0</v>
      </c>
      <c r="U176" s="237">
        <v>0</v>
      </c>
      <c r="V176" s="237">
        <f>U176*H176</f>
        <v>0</v>
      </c>
      <c r="W176" s="237">
        <v>0</v>
      </c>
      <c r="X176" s="238">
        <f>W176*H176</f>
        <v>0</v>
      </c>
      <c r="AR176" s="21" t="s">
        <v>216</v>
      </c>
      <c r="AT176" s="21" t="s">
        <v>133</v>
      </c>
      <c r="AU176" s="21" t="s">
        <v>82</v>
      </c>
      <c r="AY176" s="21" t="s">
        <v>130</v>
      </c>
      <c r="BE176" s="239">
        <f>IF(O176="základní",K176,0)</f>
        <v>0</v>
      </c>
      <c r="BF176" s="239">
        <f>IF(O176="snížená",K176,0)</f>
        <v>0</v>
      </c>
      <c r="BG176" s="239">
        <f>IF(O176="zákl. přenesená",K176,0)</f>
        <v>0</v>
      </c>
      <c r="BH176" s="239">
        <f>IF(O176="sníž. přenesená",K176,0)</f>
        <v>0</v>
      </c>
      <c r="BI176" s="239">
        <f>IF(O176="nulová",K176,0)</f>
        <v>0</v>
      </c>
      <c r="BJ176" s="21" t="s">
        <v>80</v>
      </c>
      <c r="BK176" s="239">
        <f>ROUND(P176*H176,2)</f>
        <v>0</v>
      </c>
      <c r="BL176" s="21" t="s">
        <v>216</v>
      </c>
      <c r="BM176" s="21" t="s">
        <v>343</v>
      </c>
    </row>
    <row r="177" spans="2:47" s="1" customFormat="1" ht="13.5">
      <c r="B177" s="43"/>
      <c r="C177" s="71"/>
      <c r="D177" s="240" t="s">
        <v>140</v>
      </c>
      <c r="E177" s="71"/>
      <c r="F177" s="241" t="s">
        <v>344</v>
      </c>
      <c r="G177" s="71"/>
      <c r="H177" s="71"/>
      <c r="I177" s="194"/>
      <c r="J177" s="194"/>
      <c r="K177" s="71"/>
      <c r="L177" s="71"/>
      <c r="M177" s="69"/>
      <c r="N177" s="242"/>
      <c r="O177" s="44"/>
      <c r="P177" s="44"/>
      <c r="Q177" s="44"/>
      <c r="R177" s="44"/>
      <c r="S177" s="44"/>
      <c r="T177" s="44"/>
      <c r="U177" s="44"/>
      <c r="V177" s="44"/>
      <c r="W177" s="44"/>
      <c r="X177" s="92"/>
      <c r="AT177" s="21" t="s">
        <v>140</v>
      </c>
      <c r="AU177" s="21" t="s">
        <v>82</v>
      </c>
    </row>
    <row r="178" spans="2:65" s="1" customFormat="1" ht="25.5" customHeight="1">
      <c r="B178" s="43"/>
      <c r="C178" s="243" t="s">
        <v>330</v>
      </c>
      <c r="D178" s="243" t="s">
        <v>142</v>
      </c>
      <c r="E178" s="244" t="s">
        <v>346</v>
      </c>
      <c r="F178" s="245" t="s">
        <v>347</v>
      </c>
      <c r="G178" s="246" t="s">
        <v>136</v>
      </c>
      <c r="H178" s="247">
        <v>420</v>
      </c>
      <c r="I178" s="248"/>
      <c r="J178" s="249"/>
      <c r="K178" s="250">
        <f>ROUND(P178*H178,2)</f>
        <v>0</v>
      </c>
      <c r="L178" s="245" t="s">
        <v>137</v>
      </c>
      <c r="M178" s="251"/>
      <c r="N178" s="252" t="s">
        <v>22</v>
      </c>
      <c r="O178" s="236" t="s">
        <v>41</v>
      </c>
      <c r="P178" s="158">
        <f>I178+J178</f>
        <v>0</v>
      </c>
      <c r="Q178" s="158">
        <f>ROUND(I178*H178,2)</f>
        <v>0</v>
      </c>
      <c r="R178" s="158">
        <f>ROUND(J178*H178,2)</f>
        <v>0</v>
      </c>
      <c r="S178" s="44"/>
      <c r="T178" s="237">
        <f>S178*H178</f>
        <v>0</v>
      </c>
      <c r="U178" s="237">
        <v>0.00026</v>
      </c>
      <c r="V178" s="237">
        <f>U178*H178</f>
        <v>0.10919999999999999</v>
      </c>
      <c r="W178" s="237">
        <v>0</v>
      </c>
      <c r="X178" s="238">
        <f>W178*H178</f>
        <v>0</v>
      </c>
      <c r="AR178" s="21" t="s">
        <v>159</v>
      </c>
      <c r="AT178" s="21" t="s">
        <v>142</v>
      </c>
      <c r="AU178" s="21" t="s">
        <v>82</v>
      </c>
      <c r="AY178" s="21" t="s">
        <v>130</v>
      </c>
      <c r="BE178" s="239">
        <f>IF(O178="základní",K178,0)</f>
        <v>0</v>
      </c>
      <c r="BF178" s="239">
        <f>IF(O178="snížená",K178,0)</f>
        <v>0</v>
      </c>
      <c r="BG178" s="239">
        <f>IF(O178="zákl. přenesená",K178,0)</f>
        <v>0</v>
      </c>
      <c r="BH178" s="239">
        <f>IF(O178="sníž. přenesená",K178,0)</f>
        <v>0</v>
      </c>
      <c r="BI178" s="239">
        <f>IF(O178="nulová",K178,0)</f>
        <v>0</v>
      </c>
      <c r="BJ178" s="21" t="s">
        <v>80</v>
      </c>
      <c r="BK178" s="239">
        <f>ROUND(P178*H178,2)</f>
        <v>0</v>
      </c>
      <c r="BL178" s="21" t="s">
        <v>138</v>
      </c>
      <c r="BM178" s="21" t="s">
        <v>348</v>
      </c>
    </row>
    <row r="179" spans="2:47" s="1" customFormat="1" ht="13.5">
      <c r="B179" s="43"/>
      <c r="C179" s="71"/>
      <c r="D179" s="240" t="s">
        <v>140</v>
      </c>
      <c r="E179" s="71"/>
      <c r="F179" s="241" t="s">
        <v>347</v>
      </c>
      <c r="G179" s="71"/>
      <c r="H179" s="71"/>
      <c r="I179" s="194"/>
      <c r="J179" s="194"/>
      <c r="K179" s="71"/>
      <c r="L179" s="71"/>
      <c r="M179" s="69"/>
      <c r="N179" s="242"/>
      <c r="O179" s="44"/>
      <c r="P179" s="44"/>
      <c r="Q179" s="44"/>
      <c r="R179" s="44"/>
      <c r="S179" s="44"/>
      <c r="T179" s="44"/>
      <c r="U179" s="44"/>
      <c r="V179" s="44"/>
      <c r="W179" s="44"/>
      <c r="X179" s="92"/>
      <c r="AT179" s="21" t="s">
        <v>140</v>
      </c>
      <c r="AU179" s="21" t="s">
        <v>82</v>
      </c>
    </row>
    <row r="180" spans="2:65" s="1" customFormat="1" ht="16.5" customHeight="1">
      <c r="B180" s="43"/>
      <c r="C180" s="228" t="s">
        <v>336</v>
      </c>
      <c r="D180" s="228" t="s">
        <v>133</v>
      </c>
      <c r="E180" s="229" t="s">
        <v>350</v>
      </c>
      <c r="F180" s="230" t="s">
        <v>351</v>
      </c>
      <c r="G180" s="231" t="s">
        <v>136</v>
      </c>
      <c r="H180" s="232">
        <v>150</v>
      </c>
      <c r="I180" s="233"/>
      <c r="J180" s="233"/>
      <c r="K180" s="234">
        <f>ROUND(P180*H180,2)</f>
        <v>0</v>
      </c>
      <c r="L180" s="230" t="s">
        <v>137</v>
      </c>
      <c r="M180" s="69"/>
      <c r="N180" s="235" t="s">
        <v>22</v>
      </c>
      <c r="O180" s="236" t="s">
        <v>41</v>
      </c>
      <c r="P180" s="158">
        <f>I180+J180</f>
        <v>0</v>
      </c>
      <c r="Q180" s="158">
        <f>ROUND(I180*H180,2)</f>
        <v>0</v>
      </c>
      <c r="R180" s="158">
        <f>ROUND(J180*H180,2)</f>
        <v>0</v>
      </c>
      <c r="S180" s="44"/>
      <c r="T180" s="237">
        <f>S180*H180</f>
        <v>0</v>
      </c>
      <c r="U180" s="237">
        <v>0</v>
      </c>
      <c r="V180" s="237">
        <f>U180*H180</f>
        <v>0</v>
      </c>
      <c r="W180" s="237">
        <v>0</v>
      </c>
      <c r="X180" s="238">
        <f>W180*H180</f>
        <v>0</v>
      </c>
      <c r="AR180" s="21" t="s">
        <v>216</v>
      </c>
      <c r="AT180" s="21" t="s">
        <v>133</v>
      </c>
      <c r="AU180" s="21" t="s">
        <v>82</v>
      </c>
      <c r="AY180" s="21" t="s">
        <v>130</v>
      </c>
      <c r="BE180" s="239">
        <f>IF(O180="základní",K180,0)</f>
        <v>0</v>
      </c>
      <c r="BF180" s="239">
        <f>IF(O180="snížená",K180,0)</f>
        <v>0</v>
      </c>
      <c r="BG180" s="239">
        <f>IF(O180="zákl. přenesená",K180,0)</f>
        <v>0</v>
      </c>
      <c r="BH180" s="239">
        <f>IF(O180="sníž. přenesená",K180,0)</f>
        <v>0</v>
      </c>
      <c r="BI180" s="239">
        <f>IF(O180="nulová",K180,0)</f>
        <v>0</v>
      </c>
      <c r="BJ180" s="21" t="s">
        <v>80</v>
      </c>
      <c r="BK180" s="239">
        <f>ROUND(P180*H180,2)</f>
        <v>0</v>
      </c>
      <c r="BL180" s="21" t="s">
        <v>216</v>
      </c>
      <c r="BM180" s="21" t="s">
        <v>352</v>
      </c>
    </row>
    <row r="181" spans="2:47" s="1" customFormat="1" ht="13.5">
      <c r="B181" s="43"/>
      <c r="C181" s="71"/>
      <c r="D181" s="240" t="s">
        <v>140</v>
      </c>
      <c r="E181" s="71"/>
      <c r="F181" s="241" t="s">
        <v>353</v>
      </c>
      <c r="G181" s="71"/>
      <c r="H181" s="71"/>
      <c r="I181" s="194"/>
      <c r="J181" s="194"/>
      <c r="K181" s="71"/>
      <c r="L181" s="71"/>
      <c r="M181" s="69"/>
      <c r="N181" s="242"/>
      <c r="O181" s="44"/>
      <c r="P181" s="44"/>
      <c r="Q181" s="44"/>
      <c r="R181" s="44"/>
      <c r="S181" s="44"/>
      <c r="T181" s="44"/>
      <c r="U181" s="44"/>
      <c r="V181" s="44"/>
      <c r="W181" s="44"/>
      <c r="X181" s="92"/>
      <c r="AT181" s="21" t="s">
        <v>140</v>
      </c>
      <c r="AU181" s="21" t="s">
        <v>82</v>
      </c>
    </row>
    <row r="182" spans="2:65" s="1" customFormat="1" ht="16.5" customHeight="1">
      <c r="B182" s="43"/>
      <c r="C182" s="228" t="s">
        <v>340</v>
      </c>
      <c r="D182" s="228" t="s">
        <v>133</v>
      </c>
      <c r="E182" s="229" t="s">
        <v>414</v>
      </c>
      <c r="F182" s="230" t="s">
        <v>415</v>
      </c>
      <c r="G182" s="231" t="s">
        <v>136</v>
      </c>
      <c r="H182" s="232">
        <v>140</v>
      </c>
      <c r="I182" s="233"/>
      <c r="J182" s="233"/>
      <c r="K182" s="234">
        <f>ROUND(P182*H182,2)</f>
        <v>0</v>
      </c>
      <c r="L182" s="230" t="s">
        <v>137</v>
      </c>
      <c r="M182" s="69"/>
      <c r="N182" s="235" t="s">
        <v>22</v>
      </c>
      <c r="O182" s="236" t="s">
        <v>41</v>
      </c>
      <c r="P182" s="158">
        <f>I182+J182</f>
        <v>0</v>
      </c>
      <c r="Q182" s="158">
        <f>ROUND(I182*H182,2)</f>
        <v>0</v>
      </c>
      <c r="R182" s="158">
        <f>ROUND(J182*H182,2)</f>
        <v>0</v>
      </c>
      <c r="S182" s="44"/>
      <c r="T182" s="237">
        <f>S182*H182</f>
        <v>0</v>
      </c>
      <c r="U182" s="237">
        <v>0</v>
      </c>
      <c r="V182" s="237">
        <f>U182*H182</f>
        <v>0</v>
      </c>
      <c r="W182" s="237">
        <v>0</v>
      </c>
      <c r="X182" s="238">
        <f>W182*H182</f>
        <v>0</v>
      </c>
      <c r="AR182" s="21" t="s">
        <v>216</v>
      </c>
      <c r="AT182" s="21" t="s">
        <v>133</v>
      </c>
      <c r="AU182" s="21" t="s">
        <v>82</v>
      </c>
      <c r="AY182" s="21" t="s">
        <v>130</v>
      </c>
      <c r="BE182" s="239">
        <f>IF(O182="základní",K182,0)</f>
        <v>0</v>
      </c>
      <c r="BF182" s="239">
        <f>IF(O182="snížená",K182,0)</f>
        <v>0</v>
      </c>
      <c r="BG182" s="239">
        <f>IF(O182="zákl. přenesená",K182,0)</f>
        <v>0</v>
      </c>
      <c r="BH182" s="239">
        <f>IF(O182="sníž. přenesená",K182,0)</f>
        <v>0</v>
      </c>
      <c r="BI182" s="239">
        <f>IF(O182="nulová",K182,0)</f>
        <v>0</v>
      </c>
      <c r="BJ182" s="21" t="s">
        <v>80</v>
      </c>
      <c r="BK182" s="239">
        <f>ROUND(P182*H182,2)</f>
        <v>0</v>
      </c>
      <c r="BL182" s="21" t="s">
        <v>216</v>
      </c>
      <c r="BM182" s="21" t="s">
        <v>416</v>
      </c>
    </row>
    <row r="183" spans="2:47" s="1" customFormat="1" ht="13.5">
      <c r="B183" s="43"/>
      <c r="C183" s="71"/>
      <c r="D183" s="240" t="s">
        <v>140</v>
      </c>
      <c r="E183" s="71"/>
      <c r="F183" s="241" t="s">
        <v>417</v>
      </c>
      <c r="G183" s="71"/>
      <c r="H183" s="71"/>
      <c r="I183" s="194"/>
      <c r="J183" s="194"/>
      <c r="K183" s="71"/>
      <c r="L183" s="71"/>
      <c r="M183" s="69"/>
      <c r="N183" s="242"/>
      <c r="O183" s="44"/>
      <c r="P183" s="44"/>
      <c r="Q183" s="44"/>
      <c r="R183" s="44"/>
      <c r="S183" s="44"/>
      <c r="T183" s="44"/>
      <c r="U183" s="44"/>
      <c r="V183" s="44"/>
      <c r="W183" s="44"/>
      <c r="X183" s="92"/>
      <c r="AT183" s="21" t="s">
        <v>140</v>
      </c>
      <c r="AU183" s="21" t="s">
        <v>82</v>
      </c>
    </row>
    <row r="184" spans="2:65" s="1" customFormat="1" ht="16.5" customHeight="1">
      <c r="B184" s="43"/>
      <c r="C184" s="228" t="s">
        <v>345</v>
      </c>
      <c r="D184" s="228" t="s">
        <v>133</v>
      </c>
      <c r="E184" s="229" t="s">
        <v>355</v>
      </c>
      <c r="F184" s="230" t="s">
        <v>356</v>
      </c>
      <c r="G184" s="231" t="s">
        <v>136</v>
      </c>
      <c r="H184" s="232">
        <v>100</v>
      </c>
      <c r="I184" s="233"/>
      <c r="J184" s="233"/>
      <c r="K184" s="234">
        <f>ROUND(P184*H184,2)</f>
        <v>0</v>
      </c>
      <c r="L184" s="230" t="s">
        <v>137</v>
      </c>
      <c r="M184" s="69"/>
      <c r="N184" s="235" t="s">
        <v>22</v>
      </c>
      <c r="O184" s="236" t="s">
        <v>41</v>
      </c>
      <c r="P184" s="158">
        <f>I184+J184</f>
        <v>0</v>
      </c>
      <c r="Q184" s="158">
        <f>ROUND(I184*H184,2)</f>
        <v>0</v>
      </c>
      <c r="R184" s="158">
        <f>ROUND(J184*H184,2)</f>
        <v>0</v>
      </c>
      <c r="S184" s="44"/>
      <c r="T184" s="237">
        <f>S184*H184</f>
        <v>0</v>
      </c>
      <c r="U184" s="237">
        <v>0</v>
      </c>
      <c r="V184" s="237">
        <f>U184*H184</f>
        <v>0</v>
      </c>
      <c r="W184" s="237">
        <v>0</v>
      </c>
      <c r="X184" s="238">
        <f>W184*H184</f>
        <v>0</v>
      </c>
      <c r="AR184" s="21" t="s">
        <v>138</v>
      </c>
      <c r="AT184" s="21" t="s">
        <v>133</v>
      </c>
      <c r="AU184" s="21" t="s">
        <v>82</v>
      </c>
      <c r="AY184" s="21" t="s">
        <v>130</v>
      </c>
      <c r="BE184" s="239">
        <f>IF(O184="základní",K184,0)</f>
        <v>0</v>
      </c>
      <c r="BF184" s="239">
        <f>IF(O184="snížená",K184,0)</f>
        <v>0</v>
      </c>
      <c r="BG184" s="239">
        <f>IF(O184="zákl. přenesená",K184,0)</f>
        <v>0</v>
      </c>
      <c r="BH184" s="239">
        <f>IF(O184="sníž. přenesená",K184,0)</f>
        <v>0</v>
      </c>
      <c r="BI184" s="239">
        <f>IF(O184="nulová",K184,0)</f>
        <v>0</v>
      </c>
      <c r="BJ184" s="21" t="s">
        <v>80</v>
      </c>
      <c r="BK184" s="239">
        <f>ROUND(P184*H184,2)</f>
        <v>0</v>
      </c>
      <c r="BL184" s="21" t="s">
        <v>138</v>
      </c>
      <c r="BM184" s="21" t="s">
        <v>357</v>
      </c>
    </row>
    <row r="185" spans="2:47" s="1" customFormat="1" ht="13.5">
      <c r="B185" s="43"/>
      <c r="C185" s="71"/>
      <c r="D185" s="240" t="s">
        <v>140</v>
      </c>
      <c r="E185" s="71"/>
      <c r="F185" s="241" t="s">
        <v>358</v>
      </c>
      <c r="G185" s="71"/>
      <c r="H185" s="71"/>
      <c r="I185" s="194"/>
      <c r="J185" s="194"/>
      <c r="K185" s="71"/>
      <c r="L185" s="71"/>
      <c r="M185" s="69"/>
      <c r="N185" s="242"/>
      <c r="O185" s="44"/>
      <c r="P185" s="44"/>
      <c r="Q185" s="44"/>
      <c r="R185" s="44"/>
      <c r="S185" s="44"/>
      <c r="T185" s="44"/>
      <c r="U185" s="44"/>
      <c r="V185" s="44"/>
      <c r="W185" s="44"/>
      <c r="X185" s="92"/>
      <c r="AT185" s="21" t="s">
        <v>140</v>
      </c>
      <c r="AU185" s="21" t="s">
        <v>82</v>
      </c>
    </row>
    <row r="186" spans="2:65" s="1" customFormat="1" ht="16.5" customHeight="1">
      <c r="B186" s="43"/>
      <c r="C186" s="243" t="s">
        <v>349</v>
      </c>
      <c r="D186" s="243" t="s">
        <v>142</v>
      </c>
      <c r="E186" s="244" t="s">
        <v>360</v>
      </c>
      <c r="F186" s="245" t="s">
        <v>361</v>
      </c>
      <c r="G186" s="246" t="s">
        <v>296</v>
      </c>
      <c r="H186" s="247">
        <v>7.975</v>
      </c>
      <c r="I186" s="248"/>
      <c r="J186" s="249"/>
      <c r="K186" s="250">
        <f>ROUND(P186*H186,2)</f>
        <v>0</v>
      </c>
      <c r="L186" s="245" t="s">
        <v>137</v>
      </c>
      <c r="M186" s="251"/>
      <c r="N186" s="252" t="s">
        <v>22</v>
      </c>
      <c r="O186" s="236" t="s">
        <v>41</v>
      </c>
      <c r="P186" s="158">
        <f>I186+J186</f>
        <v>0</v>
      </c>
      <c r="Q186" s="158">
        <f>ROUND(I186*H186,2)</f>
        <v>0</v>
      </c>
      <c r="R186" s="158">
        <f>ROUND(J186*H186,2)</f>
        <v>0</v>
      </c>
      <c r="S186" s="44"/>
      <c r="T186" s="237">
        <f>S186*H186</f>
        <v>0</v>
      </c>
      <c r="U186" s="237">
        <v>2.234</v>
      </c>
      <c r="V186" s="237">
        <f>U186*H186</f>
        <v>17.81615</v>
      </c>
      <c r="W186" s="237">
        <v>0</v>
      </c>
      <c r="X186" s="238">
        <f>W186*H186</f>
        <v>0</v>
      </c>
      <c r="AR186" s="21" t="s">
        <v>145</v>
      </c>
      <c r="AT186" s="21" t="s">
        <v>142</v>
      </c>
      <c r="AU186" s="21" t="s">
        <v>82</v>
      </c>
      <c r="AY186" s="21" t="s">
        <v>130</v>
      </c>
      <c r="BE186" s="239">
        <f>IF(O186="základní",K186,0)</f>
        <v>0</v>
      </c>
      <c r="BF186" s="239">
        <f>IF(O186="snížená",K186,0)</f>
        <v>0</v>
      </c>
      <c r="BG186" s="239">
        <f>IF(O186="zákl. přenesená",K186,0)</f>
        <v>0</v>
      </c>
      <c r="BH186" s="239">
        <f>IF(O186="sníž. přenesená",K186,0)</f>
        <v>0</v>
      </c>
      <c r="BI186" s="239">
        <f>IF(O186="nulová",K186,0)</f>
        <v>0</v>
      </c>
      <c r="BJ186" s="21" t="s">
        <v>80</v>
      </c>
      <c r="BK186" s="239">
        <f>ROUND(P186*H186,2)</f>
        <v>0</v>
      </c>
      <c r="BL186" s="21" t="s">
        <v>145</v>
      </c>
      <c r="BM186" s="21" t="s">
        <v>362</v>
      </c>
    </row>
    <row r="187" spans="2:47" s="1" customFormat="1" ht="13.5">
      <c r="B187" s="43"/>
      <c r="C187" s="71"/>
      <c r="D187" s="240" t="s">
        <v>140</v>
      </c>
      <c r="E187" s="71"/>
      <c r="F187" s="241" t="s">
        <v>361</v>
      </c>
      <c r="G187" s="71"/>
      <c r="H187" s="71"/>
      <c r="I187" s="194"/>
      <c r="J187" s="194"/>
      <c r="K187" s="71"/>
      <c r="L187" s="71"/>
      <c r="M187" s="69"/>
      <c r="N187" s="242"/>
      <c r="O187" s="44"/>
      <c r="P187" s="44"/>
      <c r="Q187" s="44"/>
      <c r="R187" s="44"/>
      <c r="S187" s="44"/>
      <c r="T187" s="44"/>
      <c r="U187" s="44"/>
      <c r="V187" s="44"/>
      <c r="W187" s="44"/>
      <c r="X187" s="92"/>
      <c r="AT187" s="21" t="s">
        <v>140</v>
      </c>
      <c r="AU187" s="21" t="s">
        <v>82</v>
      </c>
    </row>
    <row r="188" spans="2:51" s="11" customFormat="1" ht="13.5">
      <c r="B188" s="254"/>
      <c r="C188" s="255"/>
      <c r="D188" s="240" t="s">
        <v>149</v>
      </c>
      <c r="E188" s="256" t="s">
        <v>22</v>
      </c>
      <c r="F188" s="257" t="s">
        <v>418</v>
      </c>
      <c r="G188" s="255"/>
      <c r="H188" s="258">
        <v>7.975</v>
      </c>
      <c r="I188" s="259"/>
      <c r="J188" s="259"/>
      <c r="K188" s="255"/>
      <c r="L188" s="255"/>
      <c r="M188" s="260"/>
      <c r="N188" s="261"/>
      <c r="O188" s="262"/>
      <c r="P188" s="262"/>
      <c r="Q188" s="262"/>
      <c r="R188" s="262"/>
      <c r="S188" s="262"/>
      <c r="T188" s="262"/>
      <c r="U188" s="262"/>
      <c r="V188" s="262"/>
      <c r="W188" s="262"/>
      <c r="X188" s="263"/>
      <c r="AT188" s="264" t="s">
        <v>149</v>
      </c>
      <c r="AU188" s="264" t="s">
        <v>82</v>
      </c>
      <c r="AV188" s="11" t="s">
        <v>82</v>
      </c>
      <c r="AW188" s="11" t="s">
        <v>7</v>
      </c>
      <c r="AX188" s="11" t="s">
        <v>80</v>
      </c>
      <c r="AY188" s="264" t="s">
        <v>130</v>
      </c>
    </row>
    <row r="189" spans="2:65" s="1" customFormat="1" ht="16.5" customHeight="1">
      <c r="B189" s="43"/>
      <c r="C189" s="228" t="s">
        <v>354</v>
      </c>
      <c r="D189" s="228" t="s">
        <v>133</v>
      </c>
      <c r="E189" s="229" t="s">
        <v>365</v>
      </c>
      <c r="F189" s="230" t="s">
        <v>366</v>
      </c>
      <c r="G189" s="231" t="s">
        <v>234</v>
      </c>
      <c r="H189" s="232">
        <v>20.152</v>
      </c>
      <c r="I189" s="233"/>
      <c r="J189" s="233"/>
      <c r="K189" s="234">
        <f>ROUND(P189*H189,2)</f>
        <v>0</v>
      </c>
      <c r="L189" s="230" t="s">
        <v>22</v>
      </c>
      <c r="M189" s="69"/>
      <c r="N189" s="235" t="s">
        <v>22</v>
      </c>
      <c r="O189" s="236" t="s">
        <v>41</v>
      </c>
      <c r="P189" s="158">
        <f>I189+J189</f>
        <v>0</v>
      </c>
      <c r="Q189" s="158">
        <f>ROUND(I189*H189,2)</f>
        <v>0</v>
      </c>
      <c r="R189" s="158">
        <f>ROUND(J189*H189,2)</f>
        <v>0</v>
      </c>
      <c r="S189" s="44"/>
      <c r="T189" s="237">
        <f>S189*H189</f>
        <v>0</v>
      </c>
      <c r="U189" s="237">
        <v>0</v>
      </c>
      <c r="V189" s="237">
        <f>U189*H189</f>
        <v>0</v>
      </c>
      <c r="W189" s="237">
        <v>0</v>
      </c>
      <c r="X189" s="238">
        <f>W189*H189</f>
        <v>0</v>
      </c>
      <c r="AR189" s="21" t="s">
        <v>216</v>
      </c>
      <c r="AT189" s="21" t="s">
        <v>133</v>
      </c>
      <c r="AU189" s="21" t="s">
        <v>82</v>
      </c>
      <c r="AY189" s="21" t="s">
        <v>130</v>
      </c>
      <c r="BE189" s="239">
        <f>IF(O189="základní",K189,0)</f>
        <v>0</v>
      </c>
      <c r="BF189" s="239">
        <f>IF(O189="snížená",K189,0)</f>
        <v>0</v>
      </c>
      <c r="BG189" s="239">
        <f>IF(O189="zákl. přenesená",K189,0)</f>
        <v>0</v>
      </c>
      <c r="BH189" s="239">
        <f>IF(O189="sníž. přenesená",K189,0)</f>
        <v>0</v>
      </c>
      <c r="BI189" s="239">
        <f>IF(O189="nulová",K189,0)</f>
        <v>0</v>
      </c>
      <c r="BJ189" s="21" t="s">
        <v>80</v>
      </c>
      <c r="BK189" s="239">
        <f>ROUND(P189*H189,2)</f>
        <v>0</v>
      </c>
      <c r="BL189" s="21" t="s">
        <v>216</v>
      </c>
      <c r="BM189" s="21" t="s">
        <v>367</v>
      </c>
    </row>
    <row r="190" spans="2:47" s="1" customFormat="1" ht="13.5">
      <c r="B190" s="43"/>
      <c r="C190" s="71"/>
      <c r="D190" s="240" t="s">
        <v>140</v>
      </c>
      <c r="E190" s="71"/>
      <c r="F190" s="241" t="s">
        <v>368</v>
      </c>
      <c r="G190" s="71"/>
      <c r="H190" s="71"/>
      <c r="I190" s="194"/>
      <c r="J190" s="194"/>
      <c r="K190" s="71"/>
      <c r="L190" s="71"/>
      <c r="M190" s="69"/>
      <c r="N190" s="242"/>
      <c r="O190" s="44"/>
      <c r="P190" s="44"/>
      <c r="Q190" s="44"/>
      <c r="R190" s="44"/>
      <c r="S190" s="44"/>
      <c r="T190" s="44"/>
      <c r="U190" s="44"/>
      <c r="V190" s="44"/>
      <c r="W190" s="44"/>
      <c r="X190" s="92"/>
      <c r="AT190" s="21" t="s">
        <v>140</v>
      </c>
      <c r="AU190" s="21" t="s">
        <v>82</v>
      </c>
    </row>
    <row r="191" spans="2:65" s="1" customFormat="1" ht="16.5" customHeight="1">
      <c r="B191" s="43"/>
      <c r="C191" s="228" t="s">
        <v>359</v>
      </c>
      <c r="D191" s="228" t="s">
        <v>133</v>
      </c>
      <c r="E191" s="229" t="s">
        <v>419</v>
      </c>
      <c r="F191" s="230" t="s">
        <v>420</v>
      </c>
      <c r="G191" s="231" t="s">
        <v>234</v>
      </c>
      <c r="H191" s="232">
        <v>20.152</v>
      </c>
      <c r="I191" s="233"/>
      <c r="J191" s="233"/>
      <c r="K191" s="234">
        <f>ROUND(P191*H191,2)</f>
        <v>0</v>
      </c>
      <c r="L191" s="230" t="s">
        <v>137</v>
      </c>
      <c r="M191" s="69"/>
      <c r="N191" s="235" t="s">
        <v>22</v>
      </c>
      <c r="O191" s="236" t="s">
        <v>41</v>
      </c>
      <c r="P191" s="158">
        <f>I191+J191</f>
        <v>0</v>
      </c>
      <c r="Q191" s="158">
        <f>ROUND(I191*H191,2)</f>
        <v>0</v>
      </c>
      <c r="R191" s="158">
        <f>ROUND(J191*H191,2)</f>
        <v>0</v>
      </c>
      <c r="S191" s="44"/>
      <c r="T191" s="237">
        <f>S191*H191</f>
        <v>0</v>
      </c>
      <c r="U191" s="237">
        <v>0</v>
      </c>
      <c r="V191" s="237">
        <f>U191*H191</f>
        <v>0</v>
      </c>
      <c r="W191" s="237">
        <v>0</v>
      </c>
      <c r="X191" s="238">
        <f>W191*H191</f>
        <v>0</v>
      </c>
      <c r="AR191" s="21" t="s">
        <v>216</v>
      </c>
      <c r="AT191" s="21" t="s">
        <v>133</v>
      </c>
      <c r="AU191" s="21" t="s">
        <v>82</v>
      </c>
      <c r="AY191" s="21" t="s">
        <v>130</v>
      </c>
      <c r="BE191" s="239">
        <f>IF(O191="základní",K191,0)</f>
        <v>0</v>
      </c>
      <c r="BF191" s="239">
        <f>IF(O191="snížená",K191,0)</f>
        <v>0</v>
      </c>
      <c r="BG191" s="239">
        <f>IF(O191="zákl. přenesená",K191,0)</f>
        <v>0</v>
      </c>
      <c r="BH191" s="239">
        <f>IF(O191="sníž. přenesená",K191,0)</f>
        <v>0</v>
      </c>
      <c r="BI191" s="239">
        <f>IF(O191="nulová",K191,0)</f>
        <v>0</v>
      </c>
      <c r="BJ191" s="21" t="s">
        <v>80</v>
      </c>
      <c r="BK191" s="239">
        <f>ROUND(P191*H191,2)</f>
        <v>0</v>
      </c>
      <c r="BL191" s="21" t="s">
        <v>216</v>
      </c>
      <c r="BM191" s="21" t="s">
        <v>421</v>
      </c>
    </row>
    <row r="192" spans="2:47" s="1" customFormat="1" ht="13.5">
      <c r="B192" s="43"/>
      <c r="C192" s="71"/>
      <c r="D192" s="240" t="s">
        <v>140</v>
      </c>
      <c r="E192" s="71"/>
      <c r="F192" s="241" t="s">
        <v>422</v>
      </c>
      <c r="G192" s="71"/>
      <c r="H192" s="71"/>
      <c r="I192" s="194"/>
      <c r="J192" s="194"/>
      <c r="K192" s="71"/>
      <c r="L192" s="71"/>
      <c r="M192" s="69"/>
      <c r="N192" s="242"/>
      <c r="O192" s="44"/>
      <c r="P192" s="44"/>
      <c r="Q192" s="44"/>
      <c r="R192" s="44"/>
      <c r="S192" s="44"/>
      <c r="T192" s="44"/>
      <c r="U192" s="44"/>
      <c r="V192" s="44"/>
      <c r="W192" s="44"/>
      <c r="X192" s="92"/>
      <c r="AT192" s="21" t="s">
        <v>140</v>
      </c>
      <c r="AU192" s="21" t="s">
        <v>82</v>
      </c>
    </row>
    <row r="193" spans="2:47" s="1" customFormat="1" ht="13.5">
      <c r="B193" s="43"/>
      <c r="C193" s="71"/>
      <c r="D193" s="240" t="s">
        <v>208</v>
      </c>
      <c r="E193" s="71"/>
      <c r="F193" s="253" t="s">
        <v>375</v>
      </c>
      <c r="G193" s="71"/>
      <c r="H193" s="71"/>
      <c r="I193" s="194"/>
      <c r="J193" s="194"/>
      <c r="K193" s="71"/>
      <c r="L193" s="71"/>
      <c r="M193" s="69"/>
      <c r="N193" s="242"/>
      <c r="O193" s="44"/>
      <c r="P193" s="44"/>
      <c r="Q193" s="44"/>
      <c r="R193" s="44"/>
      <c r="S193" s="44"/>
      <c r="T193" s="44"/>
      <c r="U193" s="44"/>
      <c r="V193" s="44"/>
      <c r="W193" s="44"/>
      <c r="X193" s="92"/>
      <c r="AT193" s="21" t="s">
        <v>208</v>
      </c>
      <c r="AU193" s="21" t="s">
        <v>82</v>
      </c>
    </row>
    <row r="194" spans="2:51" s="11" customFormat="1" ht="13.5">
      <c r="B194" s="254"/>
      <c r="C194" s="255"/>
      <c r="D194" s="240" t="s">
        <v>149</v>
      </c>
      <c r="E194" s="256" t="s">
        <v>22</v>
      </c>
      <c r="F194" s="257" t="s">
        <v>423</v>
      </c>
      <c r="G194" s="255"/>
      <c r="H194" s="258">
        <v>20.152</v>
      </c>
      <c r="I194" s="259"/>
      <c r="J194" s="259"/>
      <c r="K194" s="255"/>
      <c r="L194" s="255"/>
      <c r="M194" s="260"/>
      <c r="N194" s="261"/>
      <c r="O194" s="262"/>
      <c r="P194" s="262"/>
      <c r="Q194" s="262"/>
      <c r="R194" s="262"/>
      <c r="S194" s="262"/>
      <c r="T194" s="262"/>
      <c r="U194" s="262"/>
      <c r="V194" s="262"/>
      <c r="W194" s="262"/>
      <c r="X194" s="263"/>
      <c r="AT194" s="264" t="s">
        <v>149</v>
      </c>
      <c r="AU194" s="264" t="s">
        <v>82</v>
      </c>
      <c r="AV194" s="11" t="s">
        <v>82</v>
      </c>
      <c r="AW194" s="11" t="s">
        <v>7</v>
      </c>
      <c r="AX194" s="11" t="s">
        <v>80</v>
      </c>
      <c r="AY194" s="264" t="s">
        <v>130</v>
      </c>
    </row>
    <row r="195" spans="2:65" s="1" customFormat="1" ht="16.5" customHeight="1">
      <c r="B195" s="43"/>
      <c r="C195" s="228" t="s">
        <v>364</v>
      </c>
      <c r="D195" s="228" t="s">
        <v>133</v>
      </c>
      <c r="E195" s="229" t="s">
        <v>371</v>
      </c>
      <c r="F195" s="230" t="s">
        <v>372</v>
      </c>
      <c r="G195" s="231" t="s">
        <v>234</v>
      </c>
      <c r="H195" s="232">
        <v>80.608</v>
      </c>
      <c r="I195" s="233"/>
      <c r="J195" s="233"/>
      <c r="K195" s="234">
        <f>ROUND(P195*H195,2)</f>
        <v>0</v>
      </c>
      <c r="L195" s="230" t="s">
        <v>137</v>
      </c>
      <c r="M195" s="69"/>
      <c r="N195" s="235" t="s">
        <v>22</v>
      </c>
      <c r="O195" s="236" t="s">
        <v>41</v>
      </c>
      <c r="P195" s="158">
        <f>I195+J195</f>
        <v>0</v>
      </c>
      <c r="Q195" s="158">
        <f>ROUND(I195*H195,2)</f>
        <v>0</v>
      </c>
      <c r="R195" s="158">
        <f>ROUND(J195*H195,2)</f>
        <v>0</v>
      </c>
      <c r="S195" s="44"/>
      <c r="T195" s="237">
        <f>S195*H195</f>
        <v>0</v>
      </c>
      <c r="U195" s="237">
        <v>0</v>
      </c>
      <c r="V195" s="237">
        <f>U195*H195</f>
        <v>0</v>
      </c>
      <c r="W195" s="237">
        <v>0</v>
      </c>
      <c r="X195" s="238">
        <f>W195*H195</f>
        <v>0</v>
      </c>
      <c r="AR195" s="21" t="s">
        <v>216</v>
      </c>
      <c r="AT195" s="21" t="s">
        <v>133</v>
      </c>
      <c r="AU195" s="21" t="s">
        <v>82</v>
      </c>
      <c r="AY195" s="21" t="s">
        <v>130</v>
      </c>
      <c r="BE195" s="239">
        <f>IF(O195="základní",K195,0)</f>
        <v>0</v>
      </c>
      <c r="BF195" s="239">
        <f>IF(O195="snížená",K195,0)</f>
        <v>0</v>
      </c>
      <c r="BG195" s="239">
        <f>IF(O195="zákl. přenesená",K195,0)</f>
        <v>0</v>
      </c>
      <c r="BH195" s="239">
        <f>IF(O195="sníž. přenesená",K195,0)</f>
        <v>0</v>
      </c>
      <c r="BI195" s="239">
        <f>IF(O195="nulová",K195,0)</f>
        <v>0</v>
      </c>
      <c r="BJ195" s="21" t="s">
        <v>80</v>
      </c>
      <c r="BK195" s="239">
        <f>ROUND(P195*H195,2)</f>
        <v>0</v>
      </c>
      <c r="BL195" s="21" t="s">
        <v>216</v>
      </c>
      <c r="BM195" s="21" t="s">
        <v>373</v>
      </c>
    </row>
    <row r="196" spans="2:47" s="1" customFormat="1" ht="13.5">
      <c r="B196" s="43"/>
      <c r="C196" s="71"/>
      <c r="D196" s="240" t="s">
        <v>140</v>
      </c>
      <c r="E196" s="71"/>
      <c r="F196" s="241" t="s">
        <v>374</v>
      </c>
      <c r="G196" s="71"/>
      <c r="H196" s="71"/>
      <c r="I196" s="194"/>
      <c r="J196" s="194"/>
      <c r="K196" s="71"/>
      <c r="L196" s="71"/>
      <c r="M196" s="69"/>
      <c r="N196" s="242"/>
      <c r="O196" s="44"/>
      <c r="P196" s="44"/>
      <c r="Q196" s="44"/>
      <c r="R196" s="44"/>
      <c r="S196" s="44"/>
      <c r="T196" s="44"/>
      <c r="U196" s="44"/>
      <c r="V196" s="44"/>
      <c r="W196" s="44"/>
      <c r="X196" s="92"/>
      <c r="AT196" s="21" t="s">
        <v>140</v>
      </c>
      <c r="AU196" s="21" t="s">
        <v>82</v>
      </c>
    </row>
    <row r="197" spans="2:47" s="1" customFormat="1" ht="13.5">
      <c r="B197" s="43"/>
      <c r="C197" s="71"/>
      <c r="D197" s="240" t="s">
        <v>208</v>
      </c>
      <c r="E197" s="71"/>
      <c r="F197" s="253" t="s">
        <v>375</v>
      </c>
      <c r="G197" s="71"/>
      <c r="H197" s="71"/>
      <c r="I197" s="194"/>
      <c r="J197" s="194"/>
      <c r="K197" s="71"/>
      <c r="L197" s="71"/>
      <c r="M197" s="69"/>
      <c r="N197" s="242"/>
      <c r="O197" s="44"/>
      <c r="P197" s="44"/>
      <c r="Q197" s="44"/>
      <c r="R197" s="44"/>
      <c r="S197" s="44"/>
      <c r="T197" s="44"/>
      <c r="U197" s="44"/>
      <c r="V197" s="44"/>
      <c r="W197" s="44"/>
      <c r="X197" s="92"/>
      <c r="AT197" s="21" t="s">
        <v>208</v>
      </c>
      <c r="AU197" s="21" t="s">
        <v>82</v>
      </c>
    </row>
    <row r="198" spans="2:51" s="11" customFormat="1" ht="13.5">
      <c r="B198" s="254"/>
      <c r="C198" s="255"/>
      <c r="D198" s="240" t="s">
        <v>149</v>
      </c>
      <c r="E198" s="256" t="s">
        <v>22</v>
      </c>
      <c r="F198" s="257" t="s">
        <v>424</v>
      </c>
      <c r="G198" s="255"/>
      <c r="H198" s="258">
        <v>80.608</v>
      </c>
      <c r="I198" s="259"/>
      <c r="J198" s="259"/>
      <c r="K198" s="255"/>
      <c r="L198" s="255"/>
      <c r="M198" s="260"/>
      <c r="N198" s="261"/>
      <c r="O198" s="262"/>
      <c r="P198" s="262"/>
      <c r="Q198" s="262"/>
      <c r="R198" s="262"/>
      <c r="S198" s="262"/>
      <c r="T198" s="262"/>
      <c r="U198" s="262"/>
      <c r="V198" s="262"/>
      <c r="W198" s="262"/>
      <c r="X198" s="263"/>
      <c r="AT198" s="264" t="s">
        <v>149</v>
      </c>
      <c r="AU198" s="264" t="s">
        <v>82</v>
      </c>
      <c r="AV198" s="11" t="s">
        <v>82</v>
      </c>
      <c r="AW198" s="11" t="s">
        <v>7</v>
      </c>
      <c r="AX198" s="11" t="s">
        <v>80</v>
      </c>
      <c r="AY198" s="264" t="s">
        <v>130</v>
      </c>
    </row>
    <row r="199" spans="2:63" s="10" customFormat="1" ht="37.4" customHeight="1">
      <c r="B199" s="211"/>
      <c r="C199" s="212"/>
      <c r="D199" s="213" t="s">
        <v>71</v>
      </c>
      <c r="E199" s="214" t="s">
        <v>377</v>
      </c>
      <c r="F199" s="214" t="s">
        <v>378</v>
      </c>
      <c r="G199" s="212"/>
      <c r="H199" s="212"/>
      <c r="I199" s="215"/>
      <c r="J199" s="215"/>
      <c r="K199" s="216">
        <f>BK199</f>
        <v>0</v>
      </c>
      <c r="L199" s="212"/>
      <c r="M199" s="217"/>
      <c r="N199" s="218"/>
      <c r="O199" s="219"/>
      <c r="P199" s="219"/>
      <c r="Q199" s="220">
        <f>Q200</f>
        <v>0</v>
      </c>
      <c r="R199" s="220">
        <f>R200</f>
        <v>0</v>
      </c>
      <c r="S199" s="219"/>
      <c r="T199" s="221">
        <f>T200</f>
        <v>0</v>
      </c>
      <c r="U199" s="219"/>
      <c r="V199" s="221">
        <f>V200</f>
        <v>0</v>
      </c>
      <c r="W199" s="219"/>
      <c r="X199" s="222">
        <f>X200</f>
        <v>0</v>
      </c>
      <c r="AR199" s="223" t="s">
        <v>161</v>
      </c>
      <c r="AT199" s="224" t="s">
        <v>71</v>
      </c>
      <c r="AU199" s="224" t="s">
        <v>72</v>
      </c>
      <c r="AY199" s="223" t="s">
        <v>130</v>
      </c>
      <c r="BK199" s="225">
        <f>BK200</f>
        <v>0</v>
      </c>
    </row>
    <row r="200" spans="2:63" s="10" customFormat="1" ht="19.9" customHeight="1">
      <c r="B200" s="211"/>
      <c r="C200" s="212"/>
      <c r="D200" s="213" t="s">
        <v>71</v>
      </c>
      <c r="E200" s="226" t="s">
        <v>379</v>
      </c>
      <c r="F200" s="226" t="s">
        <v>380</v>
      </c>
      <c r="G200" s="212"/>
      <c r="H200" s="212"/>
      <c r="I200" s="215"/>
      <c r="J200" s="215"/>
      <c r="K200" s="227">
        <f>BK200</f>
        <v>0</v>
      </c>
      <c r="L200" s="212"/>
      <c r="M200" s="217"/>
      <c r="N200" s="218"/>
      <c r="O200" s="219"/>
      <c r="P200" s="219"/>
      <c r="Q200" s="220">
        <f>SUM(Q201:Q202)</f>
        <v>0</v>
      </c>
      <c r="R200" s="220">
        <f>SUM(R201:R202)</f>
        <v>0</v>
      </c>
      <c r="S200" s="219"/>
      <c r="T200" s="221">
        <f>SUM(T201:T202)</f>
        <v>0</v>
      </c>
      <c r="U200" s="219"/>
      <c r="V200" s="221">
        <f>SUM(V201:V202)</f>
        <v>0</v>
      </c>
      <c r="W200" s="219"/>
      <c r="X200" s="222">
        <f>SUM(X201:X202)</f>
        <v>0</v>
      </c>
      <c r="AR200" s="223" t="s">
        <v>161</v>
      </c>
      <c r="AT200" s="224" t="s">
        <v>71</v>
      </c>
      <c r="AU200" s="224" t="s">
        <v>80</v>
      </c>
      <c r="AY200" s="223" t="s">
        <v>130</v>
      </c>
      <c r="BK200" s="225">
        <f>SUM(BK201:BK202)</f>
        <v>0</v>
      </c>
    </row>
    <row r="201" spans="2:65" s="1" customFormat="1" ht="16.5" customHeight="1">
      <c r="B201" s="43"/>
      <c r="C201" s="228" t="s">
        <v>370</v>
      </c>
      <c r="D201" s="228" t="s">
        <v>133</v>
      </c>
      <c r="E201" s="229" t="s">
        <v>382</v>
      </c>
      <c r="F201" s="230" t="s">
        <v>383</v>
      </c>
      <c r="G201" s="231" t="s">
        <v>384</v>
      </c>
      <c r="H201" s="232">
        <v>1</v>
      </c>
      <c r="I201" s="233"/>
      <c r="J201" s="233"/>
      <c r="K201" s="234">
        <f>ROUND(P201*H201,2)</f>
        <v>0</v>
      </c>
      <c r="L201" s="230" t="s">
        <v>137</v>
      </c>
      <c r="M201" s="69"/>
      <c r="N201" s="235" t="s">
        <v>22</v>
      </c>
      <c r="O201" s="236" t="s">
        <v>41</v>
      </c>
      <c r="P201" s="158">
        <f>I201+J201</f>
        <v>0</v>
      </c>
      <c r="Q201" s="158">
        <f>ROUND(I201*H201,2)</f>
        <v>0</v>
      </c>
      <c r="R201" s="158">
        <f>ROUND(J201*H201,2)</f>
        <v>0</v>
      </c>
      <c r="S201" s="44"/>
      <c r="T201" s="237">
        <f>S201*H201</f>
        <v>0</v>
      </c>
      <c r="U201" s="237">
        <v>0</v>
      </c>
      <c r="V201" s="237">
        <f>U201*H201</f>
        <v>0</v>
      </c>
      <c r="W201" s="237">
        <v>0</v>
      </c>
      <c r="X201" s="238">
        <f>W201*H201</f>
        <v>0</v>
      </c>
      <c r="AR201" s="21" t="s">
        <v>385</v>
      </c>
      <c r="AT201" s="21" t="s">
        <v>133</v>
      </c>
      <c r="AU201" s="21" t="s">
        <v>82</v>
      </c>
      <c r="AY201" s="21" t="s">
        <v>130</v>
      </c>
      <c r="BE201" s="239">
        <f>IF(O201="základní",K201,0)</f>
        <v>0</v>
      </c>
      <c r="BF201" s="239">
        <f>IF(O201="snížená",K201,0)</f>
        <v>0</v>
      </c>
      <c r="BG201" s="239">
        <f>IF(O201="zákl. přenesená",K201,0)</f>
        <v>0</v>
      </c>
      <c r="BH201" s="239">
        <f>IF(O201="sníž. přenesená",K201,0)</f>
        <v>0</v>
      </c>
      <c r="BI201" s="239">
        <f>IF(O201="nulová",K201,0)</f>
        <v>0</v>
      </c>
      <c r="BJ201" s="21" t="s">
        <v>80</v>
      </c>
      <c r="BK201" s="239">
        <f>ROUND(P201*H201,2)</f>
        <v>0</v>
      </c>
      <c r="BL201" s="21" t="s">
        <v>385</v>
      </c>
      <c r="BM201" s="21" t="s">
        <v>386</v>
      </c>
    </row>
    <row r="202" spans="2:47" s="1" customFormat="1" ht="13.5">
      <c r="B202" s="43"/>
      <c r="C202" s="71"/>
      <c r="D202" s="240" t="s">
        <v>140</v>
      </c>
      <c r="E202" s="71"/>
      <c r="F202" s="241" t="s">
        <v>387</v>
      </c>
      <c r="G202" s="71"/>
      <c r="H202" s="71"/>
      <c r="I202" s="194"/>
      <c r="J202" s="194"/>
      <c r="K202" s="71"/>
      <c r="L202" s="71"/>
      <c r="M202" s="69"/>
      <c r="N202" s="265"/>
      <c r="O202" s="266"/>
      <c r="P202" s="266"/>
      <c r="Q202" s="266"/>
      <c r="R202" s="266"/>
      <c r="S202" s="266"/>
      <c r="T202" s="266"/>
      <c r="U202" s="266"/>
      <c r="V202" s="266"/>
      <c r="W202" s="266"/>
      <c r="X202" s="267"/>
      <c r="AT202" s="21" t="s">
        <v>140</v>
      </c>
      <c r="AU202" s="21" t="s">
        <v>82</v>
      </c>
    </row>
    <row r="203" spans="2:13" s="1" customFormat="1" ht="6.95" customHeight="1">
      <c r="B203" s="64"/>
      <c r="C203" s="65"/>
      <c r="D203" s="65"/>
      <c r="E203" s="65"/>
      <c r="F203" s="65"/>
      <c r="G203" s="65"/>
      <c r="H203" s="65"/>
      <c r="I203" s="167"/>
      <c r="J203" s="167"/>
      <c r="K203" s="65"/>
      <c r="L203" s="65"/>
      <c r="M203" s="69"/>
    </row>
  </sheetData>
  <sheetProtection password="CC35" sheet="1" objects="1" scenarios="1" formatColumns="0" formatRows="0" autoFilter="0"/>
  <autoFilter ref="C84:L202"/>
  <mergeCells count="10">
    <mergeCell ref="E7:H7"/>
    <mergeCell ref="E9:H9"/>
    <mergeCell ref="E24:H24"/>
    <mergeCell ref="E47:H47"/>
    <mergeCell ref="E49:H49"/>
    <mergeCell ref="J53:J54"/>
    <mergeCell ref="E75:H75"/>
    <mergeCell ref="E77:H77"/>
    <mergeCell ref="G1:H1"/>
    <mergeCell ref="M2:Z2"/>
  </mergeCells>
  <hyperlinks>
    <hyperlink ref="F1:G1" location="C2" display="1) Krycí list soupisu"/>
    <hyperlink ref="G1:H1" location="C56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8" customWidth="1"/>
    <col min="2" max="2" width="1.66796875" style="268" customWidth="1"/>
    <col min="3" max="4" width="5" style="268" customWidth="1"/>
    <col min="5" max="5" width="11.66015625" style="268" customWidth="1"/>
    <col min="6" max="6" width="9.16015625" style="268" customWidth="1"/>
    <col min="7" max="7" width="5" style="268" customWidth="1"/>
    <col min="8" max="8" width="77.83203125" style="268" customWidth="1"/>
    <col min="9" max="10" width="20" style="268" customWidth="1"/>
    <col min="11" max="11" width="1.66796875" style="268" customWidth="1"/>
  </cols>
  <sheetData>
    <row r="1" ht="37.5" customHeight="1"/>
    <row r="2" spans="2:11" ht="7.5" customHeight="1">
      <c r="B2" s="269"/>
      <c r="C2" s="270"/>
      <c r="D2" s="270"/>
      <c r="E2" s="270"/>
      <c r="F2" s="270"/>
      <c r="G2" s="270"/>
      <c r="H2" s="270"/>
      <c r="I2" s="270"/>
      <c r="J2" s="270"/>
      <c r="K2" s="271"/>
    </row>
    <row r="3" spans="2:11" s="12" customFormat="1" ht="45" customHeight="1">
      <c r="B3" s="272"/>
      <c r="C3" s="273" t="s">
        <v>425</v>
      </c>
      <c r="D3" s="273"/>
      <c r="E3" s="273"/>
      <c r="F3" s="273"/>
      <c r="G3" s="273"/>
      <c r="H3" s="273"/>
      <c r="I3" s="273"/>
      <c r="J3" s="273"/>
      <c r="K3" s="274"/>
    </row>
    <row r="4" spans="2:11" ht="25.5" customHeight="1">
      <c r="B4" s="275"/>
      <c r="C4" s="276" t="s">
        <v>426</v>
      </c>
      <c r="D4" s="276"/>
      <c r="E4" s="276"/>
      <c r="F4" s="276"/>
      <c r="G4" s="276"/>
      <c r="H4" s="276"/>
      <c r="I4" s="276"/>
      <c r="J4" s="276"/>
      <c r="K4" s="277"/>
    </row>
    <row r="5" spans="2:11" ht="5.25" customHeight="1">
      <c r="B5" s="275"/>
      <c r="C5" s="278"/>
      <c r="D5" s="278"/>
      <c r="E5" s="278"/>
      <c r="F5" s="278"/>
      <c r="G5" s="278"/>
      <c r="H5" s="278"/>
      <c r="I5" s="278"/>
      <c r="J5" s="278"/>
      <c r="K5" s="277"/>
    </row>
    <row r="6" spans="2:11" ht="15" customHeight="1">
      <c r="B6" s="275"/>
      <c r="C6" s="279" t="s">
        <v>427</v>
      </c>
      <c r="D6" s="279"/>
      <c r="E6" s="279"/>
      <c r="F6" s="279"/>
      <c r="G6" s="279"/>
      <c r="H6" s="279"/>
      <c r="I6" s="279"/>
      <c r="J6" s="279"/>
      <c r="K6" s="277"/>
    </row>
    <row r="7" spans="2:11" ht="15" customHeight="1">
      <c r="B7" s="280"/>
      <c r="C7" s="279" t="s">
        <v>428</v>
      </c>
      <c r="D7" s="279"/>
      <c r="E7" s="279"/>
      <c r="F7" s="279"/>
      <c r="G7" s="279"/>
      <c r="H7" s="279"/>
      <c r="I7" s="279"/>
      <c r="J7" s="279"/>
      <c r="K7" s="277"/>
    </row>
    <row r="8" spans="2:11" ht="12.75" customHeight="1">
      <c r="B8" s="280"/>
      <c r="C8" s="279"/>
      <c r="D8" s="279"/>
      <c r="E8" s="279"/>
      <c r="F8" s="279"/>
      <c r="G8" s="279"/>
      <c r="H8" s="279"/>
      <c r="I8" s="279"/>
      <c r="J8" s="279"/>
      <c r="K8" s="277"/>
    </row>
    <row r="9" spans="2:11" ht="15" customHeight="1">
      <c r="B9" s="280"/>
      <c r="C9" s="279" t="s">
        <v>429</v>
      </c>
      <c r="D9" s="279"/>
      <c r="E9" s="279"/>
      <c r="F9" s="279"/>
      <c r="G9" s="279"/>
      <c r="H9" s="279"/>
      <c r="I9" s="279"/>
      <c r="J9" s="279"/>
      <c r="K9" s="277"/>
    </row>
    <row r="10" spans="2:11" ht="15" customHeight="1">
      <c r="B10" s="280"/>
      <c r="C10" s="279"/>
      <c r="D10" s="279" t="s">
        <v>430</v>
      </c>
      <c r="E10" s="279"/>
      <c r="F10" s="279"/>
      <c r="G10" s="279"/>
      <c r="H10" s="279"/>
      <c r="I10" s="279"/>
      <c r="J10" s="279"/>
      <c r="K10" s="277"/>
    </row>
    <row r="11" spans="2:11" ht="15" customHeight="1">
      <c r="B11" s="280"/>
      <c r="C11" s="281"/>
      <c r="D11" s="279" t="s">
        <v>431</v>
      </c>
      <c r="E11" s="279"/>
      <c r="F11" s="279"/>
      <c r="G11" s="279"/>
      <c r="H11" s="279"/>
      <c r="I11" s="279"/>
      <c r="J11" s="279"/>
      <c r="K11" s="277"/>
    </row>
    <row r="12" spans="2:11" ht="12.75" customHeight="1">
      <c r="B12" s="280"/>
      <c r="C12" s="281"/>
      <c r="D12" s="281"/>
      <c r="E12" s="281"/>
      <c r="F12" s="281"/>
      <c r="G12" s="281"/>
      <c r="H12" s="281"/>
      <c r="I12" s="281"/>
      <c r="J12" s="281"/>
      <c r="K12" s="277"/>
    </row>
    <row r="13" spans="2:11" ht="15" customHeight="1">
      <c r="B13" s="280"/>
      <c r="C13" s="281"/>
      <c r="D13" s="279" t="s">
        <v>432</v>
      </c>
      <c r="E13" s="279"/>
      <c r="F13" s="279"/>
      <c r="G13" s="279"/>
      <c r="H13" s="279"/>
      <c r="I13" s="279"/>
      <c r="J13" s="279"/>
      <c r="K13" s="277"/>
    </row>
    <row r="14" spans="2:11" ht="15" customHeight="1">
      <c r="B14" s="280"/>
      <c r="C14" s="281"/>
      <c r="D14" s="279" t="s">
        <v>433</v>
      </c>
      <c r="E14" s="279"/>
      <c r="F14" s="279"/>
      <c r="G14" s="279"/>
      <c r="H14" s="279"/>
      <c r="I14" s="279"/>
      <c r="J14" s="279"/>
      <c r="K14" s="277"/>
    </row>
    <row r="15" spans="2:11" ht="15" customHeight="1">
      <c r="B15" s="280"/>
      <c r="C15" s="281"/>
      <c r="D15" s="279" t="s">
        <v>434</v>
      </c>
      <c r="E15" s="279"/>
      <c r="F15" s="279"/>
      <c r="G15" s="279"/>
      <c r="H15" s="279"/>
      <c r="I15" s="279"/>
      <c r="J15" s="279"/>
      <c r="K15" s="277"/>
    </row>
    <row r="16" spans="2:11" ht="15" customHeight="1">
      <c r="B16" s="280"/>
      <c r="C16" s="281"/>
      <c r="D16" s="281"/>
      <c r="E16" s="282" t="s">
        <v>79</v>
      </c>
      <c r="F16" s="279" t="s">
        <v>435</v>
      </c>
      <c r="G16" s="279"/>
      <c r="H16" s="279"/>
      <c r="I16" s="279"/>
      <c r="J16" s="279"/>
      <c r="K16" s="277"/>
    </row>
    <row r="17" spans="2:11" ht="15" customHeight="1">
      <c r="B17" s="280"/>
      <c r="C17" s="281"/>
      <c r="D17" s="281"/>
      <c r="E17" s="282" t="s">
        <v>436</v>
      </c>
      <c r="F17" s="279" t="s">
        <v>437</v>
      </c>
      <c r="G17" s="279"/>
      <c r="H17" s="279"/>
      <c r="I17" s="279"/>
      <c r="J17" s="279"/>
      <c r="K17" s="277"/>
    </row>
    <row r="18" spans="2:11" ht="15" customHeight="1">
      <c r="B18" s="280"/>
      <c r="C18" s="281"/>
      <c r="D18" s="281"/>
      <c r="E18" s="282" t="s">
        <v>438</v>
      </c>
      <c r="F18" s="279" t="s">
        <v>439</v>
      </c>
      <c r="G18" s="279"/>
      <c r="H18" s="279"/>
      <c r="I18" s="279"/>
      <c r="J18" s="279"/>
      <c r="K18" s="277"/>
    </row>
    <row r="19" spans="2:11" ht="15" customHeight="1">
      <c r="B19" s="280"/>
      <c r="C19" s="281"/>
      <c r="D19" s="281"/>
      <c r="E19" s="282" t="s">
        <v>440</v>
      </c>
      <c r="F19" s="279" t="s">
        <v>441</v>
      </c>
      <c r="G19" s="279"/>
      <c r="H19" s="279"/>
      <c r="I19" s="279"/>
      <c r="J19" s="279"/>
      <c r="K19" s="277"/>
    </row>
    <row r="20" spans="2:11" ht="15" customHeight="1">
      <c r="B20" s="280"/>
      <c r="C20" s="281"/>
      <c r="D20" s="281"/>
      <c r="E20" s="282" t="s">
        <v>442</v>
      </c>
      <c r="F20" s="279" t="s">
        <v>443</v>
      </c>
      <c r="G20" s="279"/>
      <c r="H20" s="279"/>
      <c r="I20" s="279"/>
      <c r="J20" s="279"/>
      <c r="K20" s="277"/>
    </row>
    <row r="21" spans="2:11" ht="15" customHeight="1">
      <c r="B21" s="280"/>
      <c r="C21" s="281"/>
      <c r="D21" s="281"/>
      <c r="E21" s="282" t="s">
        <v>444</v>
      </c>
      <c r="F21" s="279" t="s">
        <v>445</v>
      </c>
      <c r="G21" s="279"/>
      <c r="H21" s="279"/>
      <c r="I21" s="279"/>
      <c r="J21" s="279"/>
      <c r="K21" s="277"/>
    </row>
    <row r="22" spans="2:11" ht="12.75" customHeight="1">
      <c r="B22" s="280"/>
      <c r="C22" s="281"/>
      <c r="D22" s="281"/>
      <c r="E22" s="281"/>
      <c r="F22" s="281"/>
      <c r="G22" s="281"/>
      <c r="H22" s="281"/>
      <c r="I22" s="281"/>
      <c r="J22" s="281"/>
      <c r="K22" s="277"/>
    </row>
    <row r="23" spans="2:11" ht="15" customHeight="1">
      <c r="B23" s="280"/>
      <c r="C23" s="279" t="s">
        <v>446</v>
      </c>
      <c r="D23" s="279"/>
      <c r="E23" s="279"/>
      <c r="F23" s="279"/>
      <c r="G23" s="279"/>
      <c r="H23" s="279"/>
      <c r="I23" s="279"/>
      <c r="J23" s="279"/>
      <c r="K23" s="277"/>
    </row>
    <row r="24" spans="2:11" ht="15" customHeight="1">
      <c r="B24" s="280"/>
      <c r="C24" s="279" t="s">
        <v>447</v>
      </c>
      <c r="D24" s="279"/>
      <c r="E24" s="279"/>
      <c r="F24" s="279"/>
      <c r="G24" s="279"/>
      <c r="H24" s="279"/>
      <c r="I24" s="279"/>
      <c r="J24" s="279"/>
      <c r="K24" s="277"/>
    </row>
    <row r="25" spans="2:11" ht="15" customHeight="1">
      <c r="B25" s="280"/>
      <c r="C25" s="279"/>
      <c r="D25" s="279" t="s">
        <v>448</v>
      </c>
      <c r="E25" s="279"/>
      <c r="F25" s="279"/>
      <c r="G25" s="279"/>
      <c r="H25" s="279"/>
      <c r="I25" s="279"/>
      <c r="J25" s="279"/>
      <c r="K25" s="277"/>
    </row>
    <row r="26" spans="2:11" ht="15" customHeight="1">
      <c r="B26" s="280"/>
      <c r="C26" s="281"/>
      <c r="D26" s="279" t="s">
        <v>449</v>
      </c>
      <c r="E26" s="279"/>
      <c r="F26" s="279"/>
      <c r="G26" s="279"/>
      <c r="H26" s="279"/>
      <c r="I26" s="279"/>
      <c r="J26" s="279"/>
      <c r="K26" s="277"/>
    </row>
    <row r="27" spans="2:11" ht="12.75" customHeight="1">
      <c r="B27" s="280"/>
      <c r="C27" s="281"/>
      <c r="D27" s="281"/>
      <c r="E27" s="281"/>
      <c r="F27" s="281"/>
      <c r="G27" s="281"/>
      <c r="H27" s="281"/>
      <c r="I27" s="281"/>
      <c r="J27" s="281"/>
      <c r="K27" s="277"/>
    </row>
    <row r="28" spans="2:11" ht="15" customHeight="1">
      <c r="B28" s="280"/>
      <c r="C28" s="281"/>
      <c r="D28" s="279" t="s">
        <v>450</v>
      </c>
      <c r="E28" s="279"/>
      <c r="F28" s="279"/>
      <c r="G28" s="279"/>
      <c r="H28" s="279"/>
      <c r="I28" s="279"/>
      <c r="J28" s="279"/>
      <c r="K28" s="277"/>
    </row>
    <row r="29" spans="2:11" ht="15" customHeight="1">
      <c r="B29" s="280"/>
      <c r="C29" s="281"/>
      <c r="D29" s="279" t="s">
        <v>451</v>
      </c>
      <c r="E29" s="279"/>
      <c r="F29" s="279"/>
      <c r="G29" s="279"/>
      <c r="H29" s="279"/>
      <c r="I29" s="279"/>
      <c r="J29" s="279"/>
      <c r="K29" s="277"/>
    </row>
    <row r="30" spans="2:11" ht="12.75" customHeight="1">
      <c r="B30" s="280"/>
      <c r="C30" s="281"/>
      <c r="D30" s="281"/>
      <c r="E30" s="281"/>
      <c r="F30" s="281"/>
      <c r="G30" s="281"/>
      <c r="H30" s="281"/>
      <c r="I30" s="281"/>
      <c r="J30" s="281"/>
      <c r="K30" s="277"/>
    </row>
    <row r="31" spans="2:11" ht="15" customHeight="1">
      <c r="B31" s="280"/>
      <c r="C31" s="281"/>
      <c r="D31" s="279" t="s">
        <v>452</v>
      </c>
      <c r="E31" s="279"/>
      <c r="F31" s="279"/>
      <c r="G31" s="279"/>
      <c r="H31" s="279"/>
      <c r="I31" s="279"/>
      <c r="J31" s="279"/>
      <c r="K31" s="277"/>
    </row>
    <row r="32" spans="2:11" ht="15" customHeight="1">
      <c r="B32" s="280"/>
      <c r="C32" s="281"/>
      <c r="D32" s="279" t="s">
        <v>453</v>
      </c>
      <c r="E32" s="279"/>
      <c r="F32" s="279"/>
      <c r="G32" s="279"/>
      <c r="H32" s="279"/>
      <c r="I32" s="279"/>
      <c r="J32" s="279"/>
      <c r="K32" s="277"/>
    </row>
    <row r="33" spans="2:11" ht="15" customHeight="1">
      <c r="B33" s="280"/>
      <c r="C33" s="281"/>
      <c r="D33" s="279" t="s">
        <v>454</v>
      </c>
      <c r="E33" s="279"/>
      <c r="F33" s="279"/>
      <c r="G33" s="279"/>
      <c r="H33" s="279"/>
      <c r="I33" s="279"/>
      <c r="J33" s="279"/>
      <c r="K33" s="277"/>
    </row>
    <row r="34" spans="2:11" ht="15" customHeight="1">
      <c r="B34" s="280"/>
      <c r="C34" s="281"/>
      <c r="D34" s="279"/>
      <c r="E34" s="283" t="s">
        <v>111</v>
      </c>
      <c r="F34" s="279"/>
      <c r="G34" s="279" t="s">
        <v>455</v>
      </c>
      <c r="H34" s="279"/>
      <c r="I34" s="279"/>
      <c r="J34" s="279"/>
      <c r="K34" s="277"/>
    </row>
    <row r="35" spans="2:11" ht="30.75" customHeight="1">
      <c r="B35" s="280"/>
      <c r="C35" s="281"/>
      <c r="D35" s="279"/>
      <c r="E35" s="283" t="s">
        <v>456</v>
      </c>
      <c r="F35" s="279"/>
      <c r="G35" s="279" t="s">
        <v>457</v>
      </c>
      <c r="H35" s="279"/>
      <c r="I35" s="279"/>
      <c r="J35" s="279"/>
      <c r="K35" s="277"/>
    </row>
    <row r="36" spans="2:11" ht="15" customHeight="1">
      <c r="B36" s="280"/>
      <c r="C36" s="281"/>
      <c r="D36" s="279"/>
      <c r="E36" s="283" t="s">
        <v>51</v>
      </c>
      <c r="F36" s="279"/>
      <c r="G36" s="279" t="s">
        <v>458</v>
      </c>
      <c r="H36" s="279"/>
      <c r="I36" s="279"/>
      <c r="J36" s="279"/>
      <c r="K36" s="277"/>
    </row>
    <row r="37" spans="2:11" ht="15" customHeight="1">
      <c r="B37" s="280"/>
      <c r="C37" s="281"/>
      <c r="D37" s="279"/>
      <c r="E37" s="283" t="s">
        <v>112</v>
      </c>
      <c r="F37" s="279"/>
      <c r="G37" s="279" t="s">
        <v>459</v>
      </c>
      <c r="H37" s="279"/>
      <c r="I37" s="279"/>
      <c r="J37" s="279"/>
      <c r="K37" s="277"/>
    </row>
    <row r="38" spans="2:11" ht="15" customHeight="1">
      <c r="B38" s="280"/>
      <c r="C38" s="281"/>
      <c r="D38" s="279"/>
      <c r="E38" s="283" t="s">
        <v>113</v>
      </c>
      <c r="F38" s="279"/>
      <c r="G38" s="279" t="s">
        <v>460</v>
      </c>
      <c r="H38" s="279"/>
      <c r="I38" s="279"/>
      <c r="J38" s="279"/>
      <c r="K38" s="277"/>
    </row>
    <row r="39" spans="2:11" ht="15" customHeight="1">
      <c r="B39" s="280"/>
      <c r="C39" s="281"/>
      <c r="D39" s="279"/>
      <c r="E39" s="283" t="s">
        <v>114</v>
      </c>
      <c r="F39" s="279"/>
      <c r="G39" s="279" t="s">
        <v>461</v>
      </c>
      <c r="H39" s="279"/>
      <c r="I39" s="279"/>
      <c r="J39" s="279"/>
      <c r="K39" s="277"/>
    </row>
    <row r="40" spans="2:11" ht="15" customHeight="1">
      <c r="B40" s="280"/>
      <c r="C40" s="281"/>
      <c r="D40" s="279"/>
      <c r="E40" s="283" t="s">
        <v>462</v>
      </c>
      <c r="F40" s="279"/>
      <c r="G40" s="279" t="s">
        <v>463</v>
      </c>
      <c r="H40" s="279"/>
      <c r="I40" s="279"/>
      <c r="J40" s="279"/>
      <c r="K40" s="277"/>
    </row>
    <row r="41" spans="2:11" ht="15" customHeight="1">
      <c r="B41" s="280"/>
      <c r="C41" s="281"/>
      <c r="D41" s="279"/>
      <c r="E41" s="283"/>
      <c r="F41" s="279"/>
      <c r="G41" s="279" t="s">
        <v>464</v>
      </c>
      <c r="H41" s="279"/>
      <c r="I41" s="279"/>
      <c r="J41" s="279"/>
      <c r="K41" s="277"/>
    </row>
    <row r="42" spans="2:11" ht="15" customHeight="1">
      <c r="B42" s="280"/>
      <c r="C42" s="281"/>
      <c r="D42" s="279"/>
      <c r="E42" s="283" t="s">
        <v>465</v>
      </c>
      <c r="F42" s="279"/>
      <c r="G42" s="279" t="s">
        <v>466</v>
      </c>
      <c r="H42" s="279"/>
      <c r="I42" s="279"/>
      <c r="J42" s="279"/>
      <c r="K42" s="277"/>
    </row>
    <row r="43" spans="2:11" ht="15" customHeight="1">
      <c r="B43" s="280"/>
      <c r="C43" s="281"/>
      <c r="D43" s="279"/>
      <c r="E43" s="283" t="s">
        <v>117</v>
      </c>
      <c r="F43" s="279"/>
      <c r="G43" s="279" t="s">
        <v>467</v>
      </c>
      <c r="H43" s="279"/>
      <c r="I43" s="279"/>
      <c r="J43" s="279"/>
      <c r="K43" s="277"/>
    </row>
    <row r="44" spans="2:11" ht="12.75" customHeight="1">
      <c r="B44" s="280"/>
      <c r="C44" s="281"/>
      <c r="D44" s="279"/>
      <c r="E44" s="279"/>
      <c r="F44" s="279"/>
      <c r="G44" s="279"/>
      <c r="H44" s="279"/>
      <c r="I44" s="279"/>
      <c r="J44" s="279"/>
      <c r="K44" s="277"/>
    </row>
    <row r="45" spans="2:11" ht="15" customHeight="1">
      <c r="B45" s="280"/>
      <c r="C45" s="281"/>
      <c r="D45" s="279" t="s">
        <v>468</v>
      </c>
      <c r="E45" s="279"/>
      <c r="F45" s="279"/>
      <c r="G45" s="279"/>
      <c r="H45" s="279"/>
      <c r="I45" s="279"/>
      <c r="J45" s="279"/>
      <c r="K45" s="277"/>
    </row>
    <row r="46" spans="2:11" ht="15" customHeight="1">
      <c r="B46" s="280"/>
      <c r="C46" s="281"/>
      <c r="D46" s="281"/>
      <c r="E46" s="279" t="s">
        <v>469</v>
      </c>
      <c r="F46" s="279"/>
      <c r="G46" s="279"/>
      <c r="H46" s="279"/>
      <c r="I46" s="279"/>
      <c r="J46" s="279"/>
      <c r="K46" s="277"/>
    </row>
    <row r="47" spans="2:11" ht="15" customHeight="1">
      <c r="B47" s="280"/>
      <c r="C47" s="281"/>
      <c r="D47" s="281"/>
      <c r="E47" s="279" t="s">
        <v>470</v>
      </c>
      <c r="F47" s="279"/>
      <c r="G47" s="279"/>
      <c r="H47" s="279"/>
      <c r="I47" s="279"/>
      <c r="J47" s="279"/>
      <c r="K47" s="277"/>
    </row>
    <row r="48" spans="2:11" ht="15" customHeight="1">
      <c r="B48" s="280"/>
      <c r="C48" s="281"/>
      <c r="D48" s="281"/>
      <c r="E48" s="279" t="s">
        <v>471</v>
      </c>
      <c r="F48" s="279"/>
      <c r="G48" s="279"/>
      <c r="H48" s="279"/>
      <c r="I48" s="279"/>
      <c r="J48" s="279"/>
      <c r="K48" s="277"/>
    </row>
    <row r="49" spans="2:11" ht="15" customHeight="1">
      <c r="B49" s="280"/>
      <c r="C49" s="281"/>
      <c r="D49" s="279" t="s">
        <v>472</v>
      </c>
      <c r="E49" s="279"/>
      <c r="F49" s="279"/>
      <c r="G49" s="279"/>
      <c r="H49" s="279"/>
      <c r="I49" s="279"/>
      <c r="J49" s="279"/>
      <c r="K49" s="277"/>
    </row>
    <row r="50" spans="2:11" ht="25.5" customHeight="1">
      <c r="B50" s="275"/>
      <c r="C50" s="276" t="s">
        <v>473</v>
      </c>
      <c r="D50" s="276"/>
      <c r="E50" s="276"/>
      <c r="F50" s="276"/>
      <c r="G50" s="276"/>
      <c r="H50" s="276"/>
      <c r="I50" s="276"/>
      <c r="J50" s="276"/>
      <c r="K50" s="277"/>
    </row>
    <row r="51" spans="2:11" ht="5.25" customHeight="1">
      <c r="B51" s="275"/>
      <c r="C51" s="278"/>
      <c r="D51" s="278"/>
      <c r="E51" s="278"/>
      <c r="F51" s="278"/>
      <c r="G51" s="278"/>
      <c r="H51" s="278"/>
      <c r="I51" s="278"/>
      <c r="J51" s="278"/>
      <c r="K51" s="277"/>
    </row>
    <row r="52" spans="2:11" ht="15" customHeight="1">
      <c r="B52" s="275"/>
      <c r="C52" s="279" t="s">
        <v>474</v>
      </c>
      <c r="D52" s="279"/>
      <c r="E52" s="279"/>
      <c r="F52" s="279"/>
      <c r="G52" s="279"/>
      <c r="H52" s="279"/>
      <c r="I52" s="279"/>
      <c r="J52" s="279"/>
      <c r="K52" s="277"/>
    </row>
    <row r="53" spans="2:11" ht="15" customHeight="1">
      <c r="B53" s="275"/>
      <c r="C53" s="279" t="s">
        <v>475</v>
      </c>
      <c r="D53" s="279"/>
      <c r="E53" s="279"/>
      <c r="F53" s="279"/>
      <c r="G53" s="279"/>
      <c r="H53" s="279"/>
      <c r="I53" s="279"/>
      <c r="J53" s="279"/>
      <c r="K53" s="277"/>
    </row>
    <row r="54" spans="2:11" ht="12.75" customHeight="1">
      <c r="B54" s="275"/>
      <c r="C54" s="279"/>
      <c r="D54" s="279"/>
      <c r="E54" s="279"/>
      <c r="F54" s="279"/>
      <c r="G54" s="279"/>
      <c r="H54" s="279"/>
      <c r="I54" s="279"/>
      <c r="J54" s="279"/>
      <c r="K54" s="277"/>
    </row>
    <row r="55" spans="2:11" ht="15" customHeight="1">
      <c r="B55" s="275"/>
      <c r="C55" s="279" t="s">
        <v>476</v>
      </c>
      <c r="D55" s="279"/>
      <c r="E55" s="279"/>
      <c r="F55" s="279"/>
      <c r="G55" s="279"/>
      <c r="H55" s="279"/>
      <c r="I55" s="279"/>
      <c r="J55" s="279"/>
      <c r="K55" s="277"/>
    </row>
    <row r="56" spans="2:11" ht="15" customHeight="1">
      <c r="B56" s="275"/>
      <c r="C56" s="281"/>
      <c r="D56" s="279" t="s">
        <v>477</v>
      </c>
      <c r="E56" s="279"/>
      <c r="F56" s="279"/>
      <c r="G56" s="279"/>
      <c r="H56" s="279"/>
      <c r="I56" s="279"/>
      <c r="J56" s="279"/>
      <c r="K56" s="277"/>
    </row>
    <row r="57" spans="2:11" ht="15" customHeight="1">
      <c r="B57" s="275"/>
      <c r="C57" s="281"/>
      <c r="D57" s="279" t="s">
        <v>478</v>
      </c>
      <c r="E57" s="279"/>
      <c r="F57" s="279"/>
      <c r="G57" s="279"/>
      <c r="H57" s="279"/>
      <c r="I57" s="279"/>
      <c r="J57" s="279"/>
      <c r="K57" s="277"/>
    </row>
    <row r="58" spans="2:11" ht="15" customHeight="1">
      <c r="B58" s="275"/>
      <c r="C58" s="281"/>
      <c r="D58" s="279" t="s">
        <v>479</v>
      </c>
      <c r="E58" s="279"/>
      <c r="F58" s="279"/>
      <c r="G58" s="279"/>
      <c r="H58" s="279"/>
      <c r="I58" s="279"/>
      <c r="J58" s="279"/>
      <c r="K58" s="277"/>
    </row>
    <row r="59" spans="2:11" ht="15" customHeight="1">
      <c r="B59" s="275"/>
      <c r="C59" s="281"/>
      <c r="D59" s="279" t="s">
        <v>480</v>
      </c>
      <c r="E59" s="279"/>
      <c r="F59" s="279"/>
      <c r="G59" s="279"/>
      <c r="H59" s="279"/>
      <c r="I59" s="279"/>
      <c r="J59" s="279"/>
      <c r="K59" s="277"/>
    </row>
    <row r="60" spans="2:11" ht="15" customHeight="1">
      <c r="B60" s="275"/>
      <c r="C60" s="281"/>
      <c r="D60" s="284" t="s">
        <v>481</v>
      </c>
      <c r="E60" s="284"/>
      <c r="F60" s="284"/>
      <c r="G60" s="284"/>
      <c r="H60" s="284"/>
      <c r="I60" s="284"/>
      <c r="J60" s="284"/>
      <c r="K60" s="277"/>
    </row>
    <row r="61" spans="2:11" ht="15" customHeight="1">
      <c r="B61" s="275"/>
      <c r="C61" s="281"/>
      <c r="D61" s="279" t="s">
        <v>482</v>
      </c>
      <c r="E61" s="279"/>
      <c r="F61" s="279"/>
      <c r="G61" s="279"/>
      <c r="H61" s="279"/>
      <c r="I61" s="279"/>
      <c r="J61" s="279"/>
      <c r="K61" s="277"/>
    </row>
    <row r="62" spans="2:11" ht="12.75" customHeight="1">
      <c r="B62" s="275"/>
      <c r="C62" s="281"/>
      <c r="D62" s="281"/>
      <c r="E62" s="285"/>
      <c r="F62" s="281"/>
      <c r="G62" s="281"/>
      <c r="H62" s="281"/>
      <c r="I62" s="281"/>
      <c r="J62" s="281"/>
      <c r="K62" s="277"/>
    </row>
    <row r="63" spans="2:11" ht="15" customHeight="1">
      <c r="B63" s="275"/>
      <c r="C63" s="281"/>
      <c r="D63" s="279" t="s">
        <v>483</v>
      </c>
      <c r="E63" s="279"/>
      <c r="F63" s="279"/>
      <c r="G63" s="279"/>
      <c r="H63" s="279"/>
      <c r="I63" s="279"/>
      <c r="J63" s="279"/>
      <c r="K63" s="277"/>
    </row>
    <row r="64" spans="2:11" ht="15" customHeight="1">
      <c r="B64" s="275"/>
      <c r="C64" s="281"/>
      <c r="D64" s="284" t="s">
        <v>484</v>
      </c>
      <c r="E64" s="284"/>
      <c r="F64" s="284"/>
      <c r="G64" s="284"/>
      <c r="H64" s="284"/>
      <c r="I64" s="284"/>
      <c r="J64" s="284"/>
      <c r="K64" s="277"/>
    </row>
    <row r="65" spans="2:11" ht="15" customHeight="1">
      <c r="B65" s="275"/>
      <c r="C65" s="281"/>
      <c r="D65" s="279" t="s">
        <v>485</v>
      </c>
      <c r="E65" s="279"/>
      <c r="F65" s="279"/>
      <c r="G65" s="279"/>
      <c r="H65" s="279"/>
      <c r="I65" s="279"/>
      <c r="J65" s="279"/>
      <c r="K65" s="277"/>
    </row>
    <row r="66" spans="2:11" ht="15" customHeight="1">
      <c r="B66" s="275"/>
      <c r="C66" s="281"/>
      <c r="D66" s="279" t="s">
        <v>486</v>
      </c>
      <c r="E66" s="279"/>
      <c r="F66" s="279"/>
      <c r="G66" s="279"/>
      <c r="H66" s="279"/>
      <c r="I66" s="279"/>
      <c r="J66" s="279"/>
      <c r="K66" s="277"/>
    </row>
    <row r="67" spans="2:11" ht="15" customHeight="1">
      <c r="B67" s="275"/>
      <c r="C67" s="281"/>
      <c r="D67" s="279" t="s">
        <v>487</v>
      </c>
      <c r="E67" s="279"/>
      <c r="F67" s="279"/>
      <c r="G67" s="279"/>
      <c r="H67" s="279"/>
      <c r="I67" s="279"/>
      <c r="J67" s="279"/>
      <c r="K67" s="277"/>
    </row>
    <row r="68" spans="2:11" ht="15" customHeight="1">
      <c r="B68" s="275"/>
      <c r="C68" s="281"/>
      <c r="D68" s="279" t="s">
        <v>488</v>
      </c>
      <c r="E68" s="279"/>
      <c r="F68" s="279"/>
      <c r="G68" s="279"/>
      <c r="H68" s="279"/>
      <c r="I68" s="279"/>
      <c r="J68" s="279"/>
      <c r="K68" s="277"/>
    </row>
    <row r="69" spans="2:11" ht="12.75" customHeight="1">
      <c r="B69" s="286"/>
      <c r="C69" s="287"/>
      <c r="D69" s="287"/>
      <c r="E69" s="287"/>
      <c r="F69" s="287"/>
      <c r="G69" s="287"/>
      <c r="H69" s="287"/>
      <c r="I69" s="287"/>
      <c r="J69" s="287"/>
      <c r="K69" s="288"/>
    </row>
    <row r="70" spans="2:11" ht="18.75" customHeight="1">
      <c r="B70" s="289"/>
      <c r="C70" s="289"/>
      <c r="D70" s="289"/>
      <c r="E70" s="289"/>
      <c r="F70" s="289"/>
      <c r="G70" s="289"/>
      <c r="H70" s="289"/>
      <c r="I70" s="289"/>
      <c r="J70" s="289"/>
      <c r="K70" s="290"/>
    </row>
    <row r="71" spans="2:11" ht="18.75" customHeight="1">
      <c r="B71" s="290"/>
      <c r="C71" s="290"/>
      <c r="D71" s="290"/>
      <c r="E71" s="290"/>
      <c r="F71" s="290"/>
      <c r="G71" s="290"/>
      <c r="H71" s="290"/>
      <c r="I71" s="290"/>
      <c r="J71" s="290"/>
      <c r="K71" s="290"/>
    </row>
    <row r="72" spans="2:11" ht="7.5" customHeight="1">
      <c r="B72" s="291"/>
      <c r="C72" s="292"/>
      <c r="D72" s="292"/>
      <c r="E72" s="292"/>
      <c r="F72" s="292"/>
      <c r="G72" s="292"/>
      <c r="H72" s="292"/>
      <c r="I72" s="292"/>
      <c r="J72" s="292"/>
      <c r="K72" s="293"/>
    </row>
    <row r="73" spans="2:11" ht="45" customHeight="1">
      <c r="B73" s="294"/>
      <c r="C73" s="295" t="s">
        <v>90</v>
      </c>
      <c r="D73" s="295"/>
      <c r="E73" s="295"/>
      <c r="F73" s="295"/>
      <c r="G73" s="295"/>
      <c r="H73" s="295"/>
      <c r="I73" s="295"/>
      <c r="J73" s="295"/>
      <c r="K73" s="296"/>
    </row>
    <row r="74" spans="2:11" ht="17.25" customHeight="1">
      <c r="B74" s="294"/>
      <c r="C74" s="297" t="s">
        <v>489</v>
      </c>
      <c r="D74" s="297"/>
      <c r="E74" s="297"/>
      <c r="F74" s="297" t="s">
        <v>490</v>
      </c>
      <c r="G74" s="298"/>
      <c r="H74" s="297" t="s">
        <v>112</v>
      </c>
      <c r="I74" s="297" t="s">
        <v>55</v>
      </c>
      <c r="J74" s="297" t="s">
        <v>491</v>
      </c>
      <c r="K74" s="296"/>
    </row>
    <row r="75" spans="2:11" ht="17.25" customHeight="1">
      <c r="B75" s="294"/>
      <c r="C75" s="299" t="s">
        <v>492</v>
      </c>
      <c r="D75" s="299"/>
      <c r="E75" s="299"/>
      <c r="F75" s="300" t="s">
        <v>493</v>
      </c>
      <c r="G75" s="301"/>
      <c r="H75" s="299"/>
      <c r="I75" s="299"/>
      <c r="J75" s="299" t="s">
        <v>494</v>
      </c>
      <c r="K75" s="296"/>
    </row>
    <row r="76" spans="2:11" ht="5.25" customHeight="1">
      <c r="B76" s="294"/>
      <c r="C76" s="302"/>
      <c r="D76" s="302"/>
      <c r="E76" s="302"/>
      <c r="F76" s="302"/>
      <c r="G76" s="303"/>
      <c r="H76" s="302"/>
      <c r="I76" s="302"/>
      <c r="J76" s="302"/>
      <c r="K76" s="296"/>
    </row>
    <row r="77" spans="2:11" ht="15" customHeight="1">
      <c r="B77" s="294"/>
      <c r="C77" s="283" t="s">
        <v>51</v>
      </c>
      <c r="D77" s="302"/>
      <c r="E77" s="302"/>
      <c r="F77" s="304" t="s">
        <v>495</v>
      </c>
      <c r="G77" s="303"/>
      <c r="H77" s="283" t="s">
        <v>496</v>
      </c>
      <c r="I77" s="283" t="s">
        <v>497</v>
      </c>
      <c r="J77" s="283">
        <v>20</v>
      </c>
      <c r="K77" s="296"/>
    </row>
    <row r="78" spans="2:11" ht="15" customHeight="1">
      <c r="B78" s="294"/>
      <c r="C78" s="283" t="s">
        <v>498</v>
      </c>
      <c r="D78" s="283"/>
      <c r="E78" s="283"/>
      <c r="F78" s="304" t="s">
        <v>495</v>
      </c>
      <c r="G78" s="303"/>
      <c r="H78" s="283" t="s">
        <v>499</v>
      </c>
      <c r="I78" s="283" t="s">
        <v>497</v>
      </c>
      <c r="J78" s="283">
        <v>120</v>
      </c>
      <c r="K78" s="296"/>
    </row>
    <row r="79" spans="2:11" ht="15" customHeight="1">
      <c r="B79" s="305"/>
      <c r="C79" s="283" t="s">
        <v>500</v>
      </c>
      <c r="D79" s="283"/>
      <c r="E79" s="283"/>
      <c r="F79" s="304" t="s">
        <v>501</v>
      </c>
      <c r="G79" s="303"/>
      <c r="H79" s="283" t="s">
        <v>502</v>
      </c>
      <c r="I79" s="283" t="s">
        <v>497</v>
      </c>
      <c r="J79" s="283">
        <v>50</v>
      </c>
      <c r="K79" s="296"/>
    </row>
    <row r="80" spans="2:11" ht="15" customHeight="1">
      <c r="B80" s="305"/>
      <c r="C80" s="283" t="s">
        <v>503</v>
      </c>
      <c r="D80" s="283"/>
      <c r="E80" s="283"/>
      <c r="F80" s="304" t="s">
        <v>495</v>
      </c>
      <c r="G80" s="303"/>
      <c r="H80" s="283" t="s">
        <v>504</v>
      </c>
      <c r="I80" s="283" t="s">
        <v>505</v>
      </c>
      <c r="J80" s="283"/>
      <c r="K80" s="296"/>
    </row>
    <row r="81" spans="2:11" ht="15" customHeight="1">
      <c r="B81" s="305"/>
      <c r="C81" s="306" t="s">
        <v>506</v>
      </c>
      <c r="D81" s="306"/>
      <c r="E81" s="306"/>
      <c r="F81" s="307" t="s">
        <v>501</v>
      </c>
      <c r="G81" s="306"/>
      <c r="H81" s="306" t="s">
        <v>507</v>
      </c>
      <c r="I81" s="306" t="s">
        <v>497</v>
      </c>
      <c r="J81" s="306">
        <v>15</v>
      </c>
      <c r="K81" s="296"/>
    </row>
    <row r="82" spans="2:11" ht="15" customHeight="1">
      <c r="B82" s="305"/>
      <c r="C82" s="306" t="s">
        <v>508</v>
      </c>
      <c r="D82" s="306"/>
      <c r="E82" s="306"/>
      <c r="F82" s="307" t="s">
        <v>501</v>
      </c>
      <c r="G82" s="306"/>
      <c r="H82" s="306" t="s">
        <v>509</v>
      </c>
      <c r="I82" s="306" t="s">
        <v>497</v>
      </c>
      <c r="J82" s="306">
        <v>15</v>
      </c>
      <c r="K82" s="296"/>
    </row>
    <row r="83" spans="2:11" ht="15" customHeight="1">
      <c r="B83" s="305"/>
      <c r="C83" s="306" t="s">
        <v>510</v>
      </c>
      <c r="D83" s="306"/>
      <c r="E83" s="306"/>
      <c r="F83" s="307" t="s">
        <v>501</v>
      </c>
      <c r="G83" s="306"/>
      <c r="H83" s="306" t="s">
        <v>511</v>
      </c>
      <c r="I83" s="306" t="s">
        <v>497</v>
      </c>
      <c r="J83" s="306">
        <v>20</v>
      </c>
      <c r="K83" s="296"/>
    </row>
    <row r="84" spans="2:11" ht="15" customHeight="1">
      <c r="B84" s="305"/>
      <c r="C84" s="306" t="s">
        <v>512</v>
      </c>
      <c r="D84" s="306"/>
      <c r="E84" s="306"/>
      <c r="F84" s="307" t="s">
        <v>501</v>
      </c>
      <c r="G84" s="306"/>
      <c r="H84" s="306" t="s">
        <v>513</v>
      </c>
      <c r="I84" s="306" t="s">
        <v>497</v>
      </c>
      <c r="J84" s="306">
        <v>20</v>
      </c>
      <c r="K84" s="296"/>
    </row>
    <row r="85" spans="2:11" ht="15" customHeight="1">
      <c r="B85" s="305"/>
      <c r="C85" s="283" t="s">
        <v>514</v>
      </c>
      <c r="D85" s="283"/>
      <c r="E85" s="283"/>
      <c r="F85" s="304" t="s">
        <v>501</v>
      </c>
      <c r="G85" s="303"/>
      <c r="H85" s="283" t="s">
        <v>515</v>
      </c>
      <c r="I85" s="283" t="s">
        <v>497</v>
      </c>
      <c r="J85" s="283">
        <v>50</v>
      </c>
      <c r="K85" s="296"/>
    </row>
    <row r="86" spans="2:11" ht="15" customHeight="1">
      <c r="B86" s="305"/>
      <c r="C86" s="283" t="s">
        <v>516</v>
      </c>
      <c r="D86" s="283"/>
      <c r="E86" s="283"/>
      <c r="F86" s="304" t="s">
        <v>501</v>
      </c>
      <c r="G86" s="303"/>
      <c r="H86" s="283" t="s">
        <v>517</v>
      </c>
      <c r="I86" s="283" t="s">
        <v>497</v>
      </c>
      <c r="J86" s="283">
        <v>20</v>
      </c>
      <c r="K86" s="296"/>
    </row>
    <row r="87" spans="2:11" ht="15" customHeight="1">
      <c r="B87" s="305"/>
      <c r="C87" s="283" t="s">
        <v>518</v>
      </c>
      <c r="D87" s="283"/>
      <c r="E87" s="283"/>
      <c r="F87" s="304" t="s">
        <v>501</v>
      </c>
      <c r="G87" s="303"/>
      <c r="H87" s="283" t="s">
        <v>519</v>
      </c>
      <c r="I87" s="283" t="s">
        <v>497</v>
      </c>
      <c r="J87" s="283">
        <v>20</v>
      </c>
      <c r="K87" s="296"/>
    </row>
    <row r="88" spans="2:11" ht="15" customHeight="1">
      <c r="B88" s="305"/>
      <c r="C88" s="283" t="s">
        <v>520</v>
      </c>
      <c r="D88" s="283"/>
      <c r="E88" s="283"/>
      <c r="F88" s="304" t="s">
        <v>501</v>
      </c>
      <c r="G88" s="303"/>
      <c r="H88" s="283" t="s">
        <v>521</v>
      </c>
      <c r="I88" s="283" t="s">
        <v>497</v>
      </c>
      <c r="J88" s="283">
        <v>50</v>
      </c>
      <c r="K88" s="296"/>
    </row>
    <row r="89" spans="2:11" ht="15" customHeight="1">
      <c r="B89" s="305"/>
      <c r="C89" s="283" t="s">
        <v>522</v>
      </c>
      <c r="D89" s="283"/>
      <c r="E89" s="283"/>
      <c r="F89" s="304" t="s">
        <v>501</v>
      </c>
      <c r="G89" s="303"/>
      <c r="H89" s="283" t="s">
        <v>522</v>
      </c>
      <c r="I89" s="283" t="s">
        <v>497</v>
      </c>
      <c r="J89" s="283">
        <v>50</v>
      </c>
      <c r="K89" s="296"/>
    </row>
    <row r="90" spans="2:11" ht="15" customHeight="1">
      <c r="B90" s="305"/>
      <c r="C90" s="283" t="s">
        <v>118</v>
      </c>
      <c r="D90" s="283"/>
      <c r="E90" s="283"/>
      <c r="F90" s="304" t="s">
        <v>501</v>
      </c>
      <c r="G90" s="303"/>
      <c r="H90" s="283" t="s">
        <v>523</v>
      </c>
      <c r="I90" s="283" t="s">
        <v>497</v>
      </c>
      <c r="J90" s="283">
        <v>255</v>
      </c>
      <c r="K90" s="296"/>
    </row>
    <row r="91" spans="2:11" ht="15" customHeight="1">
      <c r="B91" s="305"/>
      <c r="C91" s="283" t="s">
        <v>524</v>
      </c>
      <c r="D91" s="283"/>
      <c r="E91" s="283"/>
      <c r="F91" s="304" t="s">
        <v>495</v>
      </c>
      <c r="G91" s="303"/>
      <c r="H91" s="283" t="s">
        <v>525</v>
      </c>
      <c r="I91" s="283" t="s">
        <v>526</v>
      </c>
      <c r="J91" s="283"/>
      <c r="K91" s="296"/>
    </row>
    <row r="92" spans="2:11" ht="15" customHeight="1">
      <c r="B92" s="305"/>
      <c r="C92" s="283" t="s">
        <v>527</v>
      </c>
      <c r="D92" s="283"/>
      <c r="E92" s="283"/>
      <c r="F92" s="304" t="s">
        <v>495</v>
      </c>
      <c r="G92" s="303"/>
      <c r="H92" s="283" t="s">
        <v>528</v>
      </c>
      <c r="I92" s="283" t="s">
        <v>529</v>
      </c>
      <c r="J92" s="283"/>
      <c r="K92" s="296"/>
    </row>
    <row r="93" spans="2:11" ht="15" customHeight="1">
      <c r="B93" s="305"/>
      <c r="C93" s="283" t="s">
        <v>530</v>
      </c>
      <c r="D93" s="283"/>
      <c r="E93" s="283"/>
      <c r="F93" s="304" t="s">
        <v>495</v>
      </c>
      <c r="G93" s="303"/>
      <c r="H93" s="283" t="s">
        <v>530</v>
      </c>
      <c r="I93" s="283" t="s">
        <v>529</v>
      </c>
      <c r="J93" s="283"/>
      <c r="K93" s="296"/>
    </row>
    <row r="94" spans="2:11" ht="15" customHeight="1">
      <c r="B94" s="305"/>
      <c r="C94" s="283" t="s">
        <v>36</v>
      </c>
      <c r="D94" s="283"/>
      <c r="E94" s="283"/>
      <c r="F94" s="304" t="s">
        <v>495</v>
      </c>
      <c r="G94" s="303"/>
      <c r="H94" s="283" t="s">
        <v>531</v>
      </c>
      <c r="I94" s="283" t="s">
        <v>529</v>
      </c>
      <c r="J94" s="283"/>
      <c r="K94" s="296"/>
    </row>
    <row r="95" spans="2:11" ht="15" customHeight="1">
      <c r="B95" s="305"/>
      <c r="C95" s="283" t="s">
        <v>46</v>
      </c>
      <c r="D95" s="283"/>
      <c r="E95" s="283"/>
      <c r="F95" s="304" t="s">
        <v>495</v>
      </c>
      <c r="G95" s="303"/>
      <c r="H95" s="283" t="s">
        <v>532</v>
      </c>
      <c r="I95" s="283" t="s">
        <v>529</v>
      </c>
      <c r="J95" s="283"/>
      <c r="K95" s="296"/>
    </row>
    <row r="96" spans="2:11" ht="15" customHeight="1">
      <c r="B96" s="308"/>
      <c r="C96" s="309"/>
      <c r="D96" s="309"/>
      <c r="E96" s="309"/>
      <c r="F96" s="309"/>
      <c r="G96" s="309"/>
      <c r="H96" s="309"/>
      <c r="I96" s="309"/>
      <c r="J96" s="309"/>
      <c r="K96" s="310"/>
    </row>
    <row r="97" spans="2:11" ht="18.75" customHeight="1">
      <c r="B97" s="311"/>
      <c r="C97" s="312"/>
      <c r="D97" s="312"/>
      <c r="E97" s="312"/>
      <c r="F97" s="312"/>
      <c r="G97" s="312"/>
      <c r="H97" s="312"/>
      <c r="I97" s="312"/>
      <c r="J97" s="312"/>
      <c r="K97" s="311"/>
    </row>
    <row r="98" spans="2:11" ht="18.75" customHeight="1">
      <c r="B98" s="290"/>
      <c r="C98" s="290"/>
      <c r="D98" s="290"/>
      <c r="E98" s="290"/>
      <c r="F98" s="290"/>
      <c r="G98" s="290"/>
      <c r="H98" s="290"/>
      <c r="I98" s="290"/>
      <c r="J98" s="290"/>
      <c r="K98" s="290"/>
    </row>
    <row r="99" spans="2:11" ht="7.5" customHeight="1">
      <c r="B99" s="291"/>
      <c r="C99" s="292"/>
      <c r="D99" s="292"/>
      <c r="E99" s="292"/>
      <c r="F99" s="292"/>
      <c r="G99" s="292"/>
      <c r="H99" s="292"/>
      <c r="I99" s="292"/>
      <c r="J99" s="292"/>
      <c r="K99" s="293"/>
    </row>
    <row r="100" spans="2:11" ht="45" customHeight="1">
      <c r="B100" s="294"/>
      <c r="C100" s="295" t="s">
        <v>533</v>
      </c>
      <c r="D100" s="295"/>
      <c r="E100" s="295"/>
      <c r="F100" s="295"/>
      <c r="G100" s="295"/>
      <c r="H100" s="295"/>
      <c r="I100" s="295"/>
      <c r="J100" s="295"/>
      <c r="K100" s="296"/>
    </row>
    <row r="101" spans="2:11" ht="17.25" customHeight="1">
      <c r="B101" s="294"/>
      <c r="C101" s="297" t="s">
        <v>489</v>
      </c>
      <c r="D101" s="297"/>
      <c r="E101" s="297"/>
      <c r="F101" s="297" t="s">
        <v>490</v>
      </c>
      <c r="G101" s="298"/>
      <c r="H101" s="297" t="s">
        <v>112</v>
      </c>
      <c r="I101" s="297" t="s">
        <v>55</v>
      </c>
      <c r="J101" s="297" t="s">
        <v>491</v>
      </c>
      <c r="K101" s="296"/>
    </row>
    <row r="102" spans="2:11" ht="17.25" customHeight="1">
      <c r="B102" s="294"/>
      <c r="C102" s="299" t="s">
        <v>492</v>
      </c>
      <c r="D102" s="299"/>
      <c r="E102" s="299"/>
      <c r="F102" s="300" t="s">
        <v>493</v>
      </c>
      <c r="G102" s="301"/>
      <c r="H102" s="299"/>
      <c r="I102" s="299"/>
      <c r="J102" s="299" t="s">
        <v>494</v>
      </c>
      <c r="K102" s="296"/>
    </row>
    <row r="103" spans="2:11" ht="5.25" customHeight="1">
      <c r="B103" s="294"/>
      <c r="C103" s="297"/>
      <c r="D103" s="297"/>
      <c r="E103" s="297"/>
      <c r="F103" s="297"/>
      <c r="G103" s="313"/>
      <c r="H103" s="297"/>
      <c r="I103" s="297"/>
      <c r="J103" s="297"/>
      <c r="K103" s="296"/>
    </row>
    <row r="104" spans="2:11" ht="15" customHeight="1">
      <c r="B104" s="294"/>
      <c r="C104" s="283" t="s">
        <v>51</v>
      </c>
      <c r="D104" s="302"/>
      <c r="E104" s="302"/>
      <c r="F104" s="304" t="s">
        <v>495</v>
      </c>
      <c r="G104" s="313"/>
      <c r="H104" s="283" t="s">
        <v>534</v>
      </c>
      <c r="I104" s="283" t="s">
        <v>497</v>
      </c>
      <c r="J104" s="283">
        <v>20</v>
      </c>
      <c r="K104" s="296"/>
    </row>
    <row r="105" spans="2:11" ht="15" customHeight="1">
      <c r="B105" s="294"/>
      <c r="C105" s="283" t="s">
        <v>498</v>
      </c>
      <c r="D105" s="283"/>
      <c r="E105" s="283"/>
      <c r="F105" s="304" t="s">
        <v>495</v>
      </c>
      <c r="G105" s="283"/>
      <c r="H105" s="283" t="s">
        <v>534</v>
      </c>
      <c r="I105" s="283" t="s">
        <v>497</v>
      </c>
      <c r="J105" s="283">
        <v>120</v>
      </c>
      <c r="K105" s="296"/>
    </row>
    <row r="106" spans="2:11" ht="15" customHeight="1">
      <c r="B106" s="305"/>
      <c r="C106" s="283" t="s">
        <v>500</v>
      </c>
      <c r="D106" s="283"/>
      <c r="E106" s="283"/>
      <c r="F106" s="304" t="s">
        <v>501</v>
      </c>
      <c r="G106" s="283"/>
      <c r="H106" s="283" t="s">
        <v>534</v>
      </c>
      <c r="I106" s="283" t="s">
        <v>497</v>
      </c>
      <c r="J106" s="283">
        <v>50</v>
      </c>
      <c r="K106" s="296"/>
    </row>
    <row r="107" spans="2:11" ht="15" customHeight="1">
      <c r="B107" s="305"/>
      <c r="C107" s="283" t="s">
        <v>503</v>
      </c>
      <c r="D107" s="283"/>
      <c r="E107" s="283"/>
      <c r="F107" s="304" t="s">
        <v>495</v>
      </c>
      <c r="G107" s="283"/>
      <c r="H107" s="283" t="s">
        <v>534</v>
      </c>
      <c r="I107" s="283" t="s">
        <v>505</v>
      </c>
      <c r="J107" s="283"/>
      <c r="K107" s="296"/>
    </row>
    <row r="108" spans="2:11" ht="15" customHeight="1">
      <c r="B108" s="305"/>
      <c r="C108" s="283" t="s">
        <v>514</v>
      </c>
      <c r="D108" s="283"/>
      <c r="E108" s="283"/>
      <c r="F108" s="304" t="s">
        <v>501</v>
      </c>
      <c r="G108" s="283"/>
      <c r="H108" s="283" t="s">
        <v>534</v>
      </c>
      <c r="I108" s="283" t="s">
        <v>497</v>
      </c>
      <c r="J108" s="283">
        <v>50</v>
      </c>
      <c r="K108" s="296"/>
    </row>
    <row r="109" spans="2:11" ht="15" customHeight="1">
      <c r="B109" s="305"/>
      <c r="C109" s="283" t="s">
        <v>522</v>
      </c>
      <c r="D109" s="283"/>
      <c r="E109" s="283"/>
      <c r="F109" s="304" t="s">
        <v>501</v>
      </c>
      <c r="G109" s="283"/>
      <c r="H109" s="283" t="s">
        <v>534</v>
      </c>
      <c r="I109" s="283" t="s">
        <v>497</v>
      </c>
      <c r="J109" s="283">
        <v>50</v>
      </c>
      <c r="K109" s="296"/>
    </row>
    <row r="110" spans="2:11" ht="15" customHeight="1">
      <c r="B110" s="305"/>
      <c r="C110" s="283" t="s">
        <v>520</v>
      </c>
      <c r="D110" s="283"/>
      <c r="E110" s="283"/>
      <c r="F110" s="304" t="s">
        <v>501</v>
      </c>
      <c r="G110" s="283"/>
      <c r="H110" s="283" t="s">
        <v>534</v>
      </c>
      <c r="I110" s="283" t="s">
        <v>497</v>
      </c>
      <c r="J110" s="283">
        <v>50</v>
      </c>
      <c r="K110" s="296"/>
    </row>
    <row r="111" spans="2:11" ht="15" customHeight="1">
      <c r="B111" s="305"/>
      <c r="C111" s="283" t="s">
        <v>51</v>
      </c>
      <c r="D111" s="283"/>
      <c r="E111" s="283"/>
      <c r="F111" s="304" t="s">
        <v>495</v>
      </c>
      <c r="G111" s="283"/>
      <c r="H111" s="283" t="s">
        <v>535</v>
      </c>
      <c r="I111" s="283" t="s">
        <v>497</v>
      </c>
      <c r="J111" s="283">
        <v>20</v>
      </c>
      <c r="K111" s="296"/>
    </row>
    <row r="112" spans="2:11" ht="15" customHeight="1">
      <c r="B112" s="305"/>
      <c r="C112" s="283" t="s">
        <v>536</v>
      </c>
      <c r="D112" s="283"/>
      <c r="E112" s="283"/>
      <c r="F112" s="304" t="s">
        <v>495</v>
      </c>
      <c r="G112" s="283"/>
      <c r="H112" s="283" t="s">
        <v>537</v>
      </c>
      <c r="I112" s="283" t="s">
        <v>497</v>
      </c>
      <c r="J112" s="283">
        <v>120</v>
      </c>
      <c r="K112" s="296"/>
    </row>
    <row r="113" spans="2:11" ht="15" customHeight="1">
      <c r="B113" s="305"/>
      <c r="C113" s="283" t="s">
        <v>36</v>
      </c>
      <c r="D113" s="283"/>
      <c r="E113" s="283"/>
      <c r="F113" s="304" t="s">
        <v>495</v>
      </c>
      <c r="G113" s="283"/>
      <c r="H113" s="283" t="s">
        <v>538</v>
      </c>
      <c r="I113" s="283" t="s">
        <v>529</v>
      </c>
      <c r="J113" s="283"/>
      <c r="K113" s="296"/>
    </row>
    <row r="114" spans="2:11" ht="15" customHeight="1">
      <c r="B114" s="305"/>
      <c r="C114" s="283" t="s">
        <v>46</v>
      </c>
      <c r="D114" s="283"/>
      <c r="E114" s="283"/>
      <c r="F114" s="304" t="s">
        <v>495</v>
      </c>
      <c r="G114" s="283"/>
      <c r="H114" s="283" t="s">
        <v>539</v>
      </c>
      <c r="I114" s="283" t="s">
        <v>529</v>
      </c>
      <c r="J114" s="283"/>
      <c r="K114" s="296"/>
    </row>
    <row r="115" spans="2:11" ht="15" customHeight="1">
      <c r="B115" s="305"/>
      <c r="C115" s="283" t="s">
        <v>55</v>
      </c>
      <c r="D115" s="283"/>
      <c r="E115" s="283"/>
      <c r="F115" s="304" t="s">
        <v>495</v>
      </c>
      <c r="G115" s="283"/>
      <c r="H115" s="283" t="s">
        <v>540</v>
      </c>
      <c r="I115" s="283" t="s">
        <v>541</v>
      </c>
      <c r="J115" s="283"/>
      <c r="K115" s="296"/>
    </row>
    <row r="116" spans="2:11" ht="15" customHeight="1">
      <c r="B116" s="308"/>
      <c r="C116" s="314"/>
      <c r="D116" s="314"/>
      <c r="E116" s="314"/>
      <c r="F116" s="314"/>
      <c r="G116" s="314"/>
      <c r="H116" s="314"/>
      <c r="I116" s="314"/>
      <c r="J116" s="314"/>
      <c r="K116" s="310"/>
    </row>
    <row r="117" spans="2:11" ht="18.75" customHeight="1">
      <c r="B117" s="315"/>
      <c r="C117" s="279"/>
      <c r="D117" s="279"/>
      <c r="E117" s="279"/>
      <c r="F117" s="316"/>
      <c r="G117" s="279"/>
      <c r="H117" s="279"/>
      <c r="I117" s="279"/>
      <c r="J117" s="279"/>
      <c r="K117" s="315"/>
    </row>
    <row r="118" spans="2:11" ht="18.75" customHeight="1">
      <c r="B118" s="290"/>
      <c r="C118" s="290"/>
      <c r="D118" s="290"/>
      <c r="E118" s="290"/>
      <c r="F118" s="290"/>
      <c r="G118" s="290"/>
      <c r="H118" s="290"/>
      <c r="I118" s="290"/>
      <c r="J118" s="290"/>
      <c r="K118" s="290"/>
    </row>
    <row r="119" spans="2:11" ht="7.5" customHeight="1">
      <c r="B119" s="317"/>
      <c r="C119" s="318"/>
      <c r="D119" s="318"/>
      <c r="E119" s="318"/>
      <c r="F119" s="318"/>
      <c r="G119" s="318"/>
      <c r="H119" s="318"/>
      <c r="I119" s="318"/>
      <c r="J119" s="318"/>
      <c r="K119" s="319"/>
    </row>
    <row r="120" spans="2:11" ht="45" customHeight="1">
      <c r="B120" s="320"/>
      <c r="C120" s="273" t="s">
        <v>542</v>
      </c>
      <c r="D120" s="273"/>
      <c r="E120" s="273"/>
      <c r="F120" s="273"/>
      <c r="G120" s="273"/>
      <c r="H120" s="273"/>
      <c r="I120" s="273"/>
      <c r="J120" s="273"/>
      <c r="K120" s="321"/>
    </row>
    <row r="121" spans="2:11" ht="17.25" customHeight="1">
      <c r="B121" s="322"/>
      <c r="C121" s="297" t="s">
        <v>489</v>
      </c>
      <c r="D121" s="297"/>
      <c r="E121" s="297"/>
      <c r="F121" s="297" t="s">
        <v>490</v>
      </c>
      <c r="G121" s="298"/>
      <c r="H121" s="297" t="s">
        <v>112</v>
      </c>
      <c r="I121" s="297" t="s">
        <v>55</v>
      </c>
      <c r="J121" s="297" t="s">
        <v>491</v>
      </c>
      <c r="K121" s="323"/>
    </row>
    <row r="122" spans="2:11" ht="17.25" customHeight="1">
      <c r="B122" s="322"/>
      <c r="C122" s="299" t="s">
        <v>492</v>
      </c>
      <c r="D122" s="299"/>
      <c r="E122" s="299"/>
      <c r="F122" s="300" t="s">
        <v>493</v>
      </c>
      <c r="G122" s="301"/>
      <c r="H122" s="299"/>
      <c r="I122" s="299"/>
      <c r="J122" s="299" t="s">
        <v>494</v>
      </c>
      <c r="K122" s="323"/>
    </row>
    <row r="123" spans="2:11" ht="5.25" customHeight="1">
      <c r="B123" s="324"/>
      <c r="C123" s="302"/>
      <c r="D123" s="302"/>
      <c r="E123" s="302"/>
      <c r="F123" s="302"/>
      <c r="G123" s="283"/>
      <c r="H123" s="302"/>
      <c r="I123" s="302"/>
      <c r="J123" s="302"/>
      <c r="K123" s="325"/>
    </row>
    <row r="124" spans="2:11" ht="15" customHeight="1">
      <c r="B124" s="324"/>
      <c r="C124" s="283" t="s">
        <v>498</v>
      </c>
      <c r="D124" s="302"/>
      <c r="E124" s="302"/>
      <c r="F124" s="304" t="s">
        <v>495</v>
      </c>
      <c r="G124" s="283"/>
      <c r="H124" s="283" t="s">
        <v>534</v>
      </c>
      <c r="I124" s="283" t="s">
        <v>497</v>
      </c>
      <c r="J124" s="283">
        <v>120</v>
      </c>
      <c r="K124" s="326"/>
    </row>
    <row r="125" spans="2:11" ht="15" customHeight="1">
      <c r="B125" s="324"/>
      <c r="C125" s="283" t="s">
        <v>543</v>
      </c>
      <c r="D125" s="283"/>
      <c r="E125" s="283"/>
      <c r="F125" s="304" t="s">
        <v>495</v>
      </c>
      <c r="G125" s="283"/>
      <c r="H125" s="283" t="s">
        <v>544</v>
      </c>
      <c r="I125" s="283" t="s">
        <v>497</v>
      </c>
      <c r="J125" s="283" t="s">
        <v>545</v>
      </c>
      <c r="K125" s="326"/>
    </row>
    <row r="126" spans="2:11" ht="15" customHeight="1">
      <c r="B126" s="324"/>
      <c r="C126" s="283" t="s">
        <v>444</v>
      </c>
      <c r="D126" s="283"/>
      <c r="E126" s="283"/>
      <c r="F126" s="304" t="s">
        <v>495</v>
      </c>
      <c r="G126" s="283"/>
      <c r="H126" s="283" t="s">
        <v>546</v>
      </c>
      <c r="I126" s="283" t="s">
        <v>497</v>
      </c>
      <c r="J126" s="283" t="s">
        <v>545</v>
      </c>
      <c r="K126" s="326"/>
    </row>
    <row r="127" spans="2:11" ht="15" customHeight="1">
      <c r="B127" s="324"/>
      <c r="C127" s="283" t="s">
        <v>506</v>
      </c>
      <c r="D127" s="283"/>
      <c r="E127" s="283"/>
      <c r="F127" s="304" t="s">
        <v>501</v>
      </c>
      <c r="G127" s="283"/>
      <c r="H127" s="283" t="s">
        <v>507</v>
      </c>
      <c r="I127" s="283" t="s">
        <v>497</v>
      </c>
      <c r="J127" s="283">
        <v>15</v>
      </c>
      <c r="K127" s="326"/>
    </row>
    <row r="128" spans="2:11" ht="15" customHeight="1">
      <c r="B128" s="324"/>
      <c r="C128" s="306" t="s">
        <v>508</v>
      </c>
      <c r="D128" s="306"/>
      <c r="E128" s="306"/>
      <c r="F128" s="307" t="s">
        <v>501</v>
      </c>
      <c r="G128" s="306"/>
      <c r="H128" s="306" t="s">
        <v>509</v>
      </c>
      <c r="I128" s="306" t="s">
        <v>497</v>
      </c>
      <c r="J128" s="306">
        <v>15</v>
      </c>
      <c r="K128" s="326"/>
    </row>
    <row r="129" spans="2:11" ht="15" customHeight="1">
      <c r="B129" s="324"/>
      <c r="C129" s="306" t="s">
        <v>510</v>
      </c>
      <c r="D129" s="306"/>
      <c r="E129" s="306"/>
      <c r="F129" s="307" t="s">
        <v>501</v>
      </c>
      <c r="G129" s="306"/>
      <c r="H129" s="306" t="s">
        <v>511</v>
      </c>
      <c r="I129" s="306" t="s">
        <v>497</v>
      </c>
      <c r="J129" s="306">
        <v>20</v>
      </c>
      <c r="K129" s="326"/>
    </row>
    <row r="130" spans="2:11" ht="15" customHeight="1">
      <c r="B130" s="324"/>
      <c r="C130" s="306" t="s">
        <v>512</v>
      </c>
      <c r="D130" s="306"/>
      <c r="E130" s="306"/>
      <c r="F130" s="307" t="s">
        <v>501</v>
      </c>
      <c r="G130" s="306"/>
      <c r="H130" s="306" t="s">
        <v>513</v>
      </c>
      <c r="I130" s="306" t="s">
        <v>497</v>
      </c>
      <c r="J130" s="306">
        <v>20</v>
      </c>
      <c r="K130" s="326"/>
    </row>
    <row r="131" spans="2:11" ht="15" customHeight="1">
      <c r="B131" s="324"/>
      <c r="C131" s="283" t="s">
        <v>500</v>
      </c>
      <c r="D131" s="283"/>
      <c r="E131" s="283"/>
      <c r="F131" s="304" t="s">
        <v>501</v>
      </c>
      <c r="G131" s="283"/>
      <c r="H131" s="283" t="s">
        <v>534</v>
      </c>
      <c r="I131" s="283" t="s">
        <v>497</v>
      </c>
      <c r="J131" s="283">
        <v>50</v>
      </c>
      <c r="K131" s="326"/>
    </row>
    <row r="132" spans="2:11" ht="15" customHeight="1">
      <c r="B132" s="324"/>
      <c r="C132" s="283" t="s">
        <v>514</v>
      </c>
      <c r="D132" s="283"/>
      <c r="E132" s="283"/>
      <c r="F132" s="304" t="s">
        <v>501</v>
      </c>
      <c r="G132" s="283"/>
      <c r="H132" s="283" t="s">
        <v>534</v>
      </c>
      <c r="I132" s="283" t="s">
        <v>497</v>
      </c>
      <c r="J132" s="283">
        <v>50</v>
      </c>
      <c r="K132" s="326"/>
    </row>
    <row r="133" spans="2:11" ht="15" customHeight="1">
      <c r="B133" s="324"/>
      <c r="C133" s="283" t="s">
        <v>520</v>
      </c>
      <c r="D133" s="283"/>
      <c r="E133" s="283"/>
      <c r="F133" s="304" t="s">
        <v>501</v>
      </c>
      <c r="G133" s="283"/>
      <c r="H133" s="283" t="s">
        <v>534</v>
      </c>
      <c r="I133" s="283" t="s">
        <v>497</v>
      </c>
      <c r="J133" s="283">
        <v>50</v>
      </c>
      <c r="K133" s="326"/>
    </row>
    <row r="134" spans="2:11" ht="15" customHeight="1">
      <c r="B134" s="324"/>
      <c r="C134" s="283" t="s">
        <v>522</v>
      </c>
      <c r="D134" s="283"/>
      <c r="E134" s="283"/>
      <c r="F134" s="304" t="s">
        <v>501</v>
      </c>
      <c r="G134" s="283"/>
      <c r="H134" s="283" t="s">
        <v>534</v>
      </c>
      <c r="I134" s="283" t="s">
        <v>497</v>
      </c>
      <c r="J134" s="283">
        <v>50</v>
      </c>
      <c r="K134" s="326"/>
    </row>
    <row r="135" spans="2:11" ht="15" customHeight="1">
      <c r="B135" s="324"/>
      <c r="C135" s="283" t="s">
        <v>118</v>
      </c>
      <c r="D135" s="283"/>
      <c r="E135" s="283"/>
      <c r="F135" s="304" t="s">
        <v>501</v>
      </c>
      <c r="G135" s="283"/>
      <c r="H135" s="283" t="s">
        <v>547</v>
      </c>
      <c r="I135" s="283" t="s">
        <v>497</v>
      </c>
      <c r="J135" s="283">
        <v>255</v>
      </c>
      <c r="K135" s="326"/>
    </row>
    <row r="136" spans="2:11" ht="15" customHeight="1">
      <c r="B136" s="324"/>
      <c r="C136" s="283" t="s">
        <v>524</v>
      </c>
      <c r="D136" s="283"/>
      <c r="E136" s="283"/>
      <c r="F136" s="304" t="s">
        <v>495</v>
      </c>
      <c r="G136" s="283"/>
      <c r="H136" s="283" t="s">
        <v>548</v>
      </c>
      <c r="I136" s="283" t="s">
        <v>526</v>
      </c>
      <c r="J136" s="283"/>
      <c r="K136" s="326"/>
    </row>
    <row r="137" spans="2:11" ht="15" customHeight="1">
      <c r="B137" s="324"/>
      <c r="C137" s="283" t="s">
        <v>527</v>
      </c>
      <c r="D137" s="283"/>
      <c r="E137" s="283"/>
      <c r="F137" s="304" t="s">
        <v>495</v>
      </c>
      <c r="G137" s="283"/>
      <c r="H137" s="283" t="s">
        <v>549</v>
      </c>
      <c r="I137" s="283" t="s">
        <v>529</v>
      </c>
      <c r="J137" s="283"/>
      <c r="K137" s="326"/>
    </row>
    <row r="138" spans="2:11" ht="15" customHeight="1">
      <c r="B138" s="324"/>
      <c r="C138" s="283" t="s">
        <v>530</v>
      </c>
      <c r="D138" s="283"/>
      <c r="E138" s="283"/>
      <c r="F138" s="304" t="s">
        <v>495</v>
      </c>
      <c r="G138" s="283"/>
      <c r="H138" s="283" t="s">
        <v>530</v>
      </c>
      <c r="I138" s="283" t="s">
        <v>529</v>
      </c>
      <c r="J138" s="283"/>
      <c r="K138" s="326"/>
    </row>
    <row r="139" spans="2:11" ht="15" customHeight="1">
      <c r="B139" s="324"/>
      <c r="C139" s="283" t="s">
        <v>36</v>
      </c>
      <c r="D139" s="283"/>
      <c r="E139" s="283"/>
      <c r="F139" s="304" t="s">
        <v>495</v>
      </c>
      <c r="G139" s="283"/>
      <c r="H139" s="283" t="s">
        <v>550</v>
      </c>
      <c r="I139" s="283" t="s">
        <v>529</v>
      </c>
      <c r="J139" s="283"/>
      <c r="K139" s="326"/>
    </row>
    <row r="140" spans="2:11" ht="15" customHeight="1">
      <c r="B140" s="324"/>
      <c r="C140" s="283" t="s">
        <v>551</v>
      </c>
      <c r="D140" s="283"/>
      <c r="E140" s="283"/>
      <c r="F140" s="304" t="s">
        <v>495</v>
      </c>
      <c r="G140" s="283"/>
      <c r="H140" s="283" t="s">
        <v>552</v>
      </c>
      <c r="I140" s="283" t="s">
        <v>529</v>
      </c>
      <c r="J140" s="283"/>
      <c r="K140" s="326"/>
    </row>
    <row r="141" spans="2:11" ht="15" customHeight="1">
      <c r="B141" s="327"/>
      <c r="C141" s="328"/>
      <c r="D141" s="328"/>
      <c r="E141" s="328"/>
      <c r="F141" s="328"/>
      <c r="G141" s="328"/>
      <c r="H141" s="328"/>
      <c r="I141" s="328"/>
      <c r="J141" s="328"/>
      <c r="K141" s="329"/>
    </row>
    <row r="142" spans="2:11" ht="18.75" customHeight="1">
      <c r="B142" s="279"/>
      <c r="C142" s="279"/>
      <c r="D142" s="279"/>
      <c r="E142" s="279"/>
      <c r="F142" s="316"/>
      <c r="G142" s="279"/>
      <c r="H142" s="279"/>
      <c r="I142" s="279"/>
      <c r="J142" s="279"/>
      <c r="K142" s="279"/>
    </row>
    <row r="143" spans="2:11" ht="18.75" customHeight="1">
      <c r="B143" s="290"/>
      <c r="C143" s="290"/>
      <c r="D143" s="290"/>
      <c r="E143" s="290"/>
      <c r="F143" s="290"/>
      <c r="G143" s="290"/>
      <c r="H143" s="290"/>
      <c r="I143" s="290"/>
      <c r="J143" s="290"/>
      <c r="K143" s="290"/>
    </row>
    <row r="144" spans="2:11" ht="7.5" customHeight="1">
      <c r="B144" s="291"/>
      <c r="C144" s="292"/>
      <c r="D144" s="292"/>
      <c r="E144" s="292"/>
      <c r="F144" s="292"/>
      <c r="G144" s="292"/>
      <c r="H144" s="292"/>
      <c r="I144" s="292"/>
      <c r="J144" s="292"/>
      <c r="K144" s="293"/>
    </row>
    <row r="145" spans="2:11" ht="45" customHeight="1">
      <c r="B145" s="294"/>
      <c r="C145" s="295" t="s">
        <v>553</v>
      </c>
      <c r="D145" s="295"/>
      <c r="E145" s="295"/>
      <c r="F145" s="295"/>
      <c r="G145" s="295"/>
      <c r="H145" s="295"/>
      <c r="I145" s="295"/>
      <c r="J145" s="295"/>
      <c r="K145" s="296"/>
    </row>
    <row r="146" spans="2:11" ht="17.25" customHeight="1">
      <c r="B146" s="294"/>
      <c r="C146" s="297" t="s">
        <v>489</v>
      </c>
      <c r="D146" s="297"/>
      <c r="E146" s="297"/>
      <c r="F146" s="297" t="s">
        <v>490</v>
      </c>
      <c r="G146" s="298"/>
      <c r="H146" s="297" t="s">
        <v>112</v>
      </c>
      <c r="I146" s="297" t="s">
        <v>55</v>
      </c>
      <c r="J146" s="297" t="s">
        <v>491</v>
      </c>
      <c r="K146" s="296"/>
    </row>
    <row r="147" spans="2:11" ht="17.25" customHeight="1">
      <c r="B147" s="294"/>
      <c r="C147" s="299" t="s">
        <v>492</v>
      </c>
      <c r="D147" s="299"/>
      <c r="E147" s="299"/>
      <c r="F147" s="300" t="s">
        <v>493</v>
      </c>
      <c r="G147" s="301"/>
      <c r="H147" s="299"/>
      <c r="I147" s="299"/>
      <c r="J147" s="299" t="s">
        <v>494</v>
      </c>
      <c r="K147" s="296"/>
    </row>
    <row r="148" spans="2:11" ht="5.25" customHeight="1">
      <c r="B148" s="305"/>
      <c r="C148" s="302"/>
      <c r="D148" s="302"/>
      <c r="E148" s="302"/>
      <c r="F148" s="302"/>
      <c r="G148" s="303"/>
      <c r="H148" s="302"/>
      <c r="I148" s="302"/>
      <c r="J148" s="302"/>
      <c r="K148" s="326"/>
    </row>
    <row r="149" spans="2:11" ht="15" customHeight="1">
      <c r="B149" s="305"/>
      <c r="C149" s="330" t="s">
        <v>498</v>
      </c>
      <c r="D149" s="283"/>
      <c r="E149" s="283"/>
      <c r="F149" s="331" t="s">
        <v>495</v>
      </c>
      <c r="G149" s="283"/>
      <c r="H149" s="330" t="s">
        <v>534</v>
      </c>
      <c r="I149" s="330" t="s">
        <v>497</v>
      </c>
      <c r="J149" s="330">
        <v>120</v>
      </c>
      <c r="K149" s="326"/>
    </row>
    <row r="150" spans="2:11" ht="15" customHeight="1">
      <c r="B150" s="305"/>
      <c r="C150" s="330" t="s">
        <v>543</v>
      </c>
      <c r="D150" s="283"/>
      <c r="E150" s="283"/>
      <c r="F150" s="331" t="s">
        <v>495</v>
      </c>
      <c r="G150" s="283"/>
      <c r="H150" s="330" t="s">
        <v>554</v>
      </c>
      <c r="I150" s="330" t="s">
        <v>497</v>
      </c>
      <c r="J150" s="330" t="s">
        <v>545</v>
      </c>
      <c r="K150" s="326"/>
    </row>
    <row r="151" spans="2:11" ht="15" customHeight="1">
      <c r="B151" s="305"/>
      <c r="C151" s="330" t="s">
        <v>444</v>
      </c>
      <c r="D151" s="283"/>
      <c r="E151" s="283"/>
      <c r="F151" s="331" t="s">
        <v>495</v>
      </c>
      <c r="G151" s="283"/>
      <c r="H151" s="330" t="s">
        <v>555</v>
      </c>
      <c r="I151" s="330" t="s">
        <v>497</v>
      </c>
      <c r="J151" s="330" t="s">
        <v>545</v>
      </c>
      <c r="K151" s="326"/>
    </row>
    <row r="152" spans="2:11" ht="15" customHeight="1">
      <c r="B152" s="305"/>
      <c r="C152" s="330" t="s">
        <v>500</v>
      </c>
      <c r="D152" s="283"/>
      <c r="E152" s="283"/>
      <c r="F152" s="331" t="s">
        <v>501</v>
      </c>
      <c r="G152" s="283"/>
      <c r="H152" s="330" t="s">
        <v>534</v>
      </c>
      <c r="I152" s="330" t="s">
        <v>497</v>
      </c>
      <c r="J152" s="330">
        <v>50</v>
      </c>
      <c r="K152" s="326"/>
    </row>
    <row r="153" spans="2:11" ht="15" customHeight="1">
      <c r="B153" s="305"/>
      <c r="C153" s="330" t="s">
        <v>503</v>
      </c>
      <c r="D153" s="283"/>
      <c r="E153" s="283"/>
      <c r="F153" s="331" t="s">
        <v>495</v>
      </c>
      <c r="G153" s="283"/>
      <c r="H153" s="330" t="s">
        <v>534</v>
      </c>
      <c r="I153" s="330" t="s">
        <v>505</v>
      </c>
      <c r="J153" s="330"/>
      <c r="K153" s="326"/>
    </row>
    <row r="154" spans="2:11" ht="15" customHeight="1">
      <c r="B154" s="305"/>
      <c r="C154" s="330" t="s">
        <v>514</v>
      </c>
      <c r="D154" s="283"/>
      <c r="E154" s="283"/>
      <c r="F154" s="331" t="s">
        <v>501</v>
      </c>
      <c r="G154" s="283"/>
      <c r="H154" s="330" t="s">
        <v>534</v>
      </c>
      <c r="I154" s="330" t="s">
        <v>497</v>
      </c>
      <c r="J154" s="330">
        <v>50</v>
      </c>
      <c r="K154" s="326"/>
    </row>
    <row r="155" spans="2:11" ht="15" customHeight="1">
      <c r="B155" s="305"/>
      <c r="C155" s="330" t="s">
        <v>522</v>
      </c>
      <c r="D155" s="283"/>
      <c r="E155" s="283"/>
      <c r="F155" s="331" t="s">
        <v>501</v>
      </c>
      <c r="G155" s="283"/>
      <c r="H155" s="330" t="s">
        <v>534</v>
      </c>
      <c r="I155" s="330" t="s">
        <v>497</v>
      </c>
      <c r="J155" s="330">
        <v>50</v>
      </c>
      <c r="K155" s="326"/>
    </row>
    <row r="156" spans="2:11" ht="15" customHeight="1">
      <c r="B156" s="305"/>
      <c r="C156" s="330" t="s">
        <v>520</v>
      </c>
      <c r="D156" s="283"/>
      <c r="E156" s="283"/>
      <c r="F156" s="331" t="s">
        <v>501</v>
      </c>
      <c r="G156" s="283"/>
      <c r="H156" s="330" t="s">
        <v>534</v>
      </c>
      <c r="I156" s="330" t="s">
        <v>497</v>
      </c>
      <c r="J156" s="330">
        <v>50</v>
      </c>
      <c r="K156" s="326"/>
    </row>
    <row r="157" spans="2:11" ht="15" customHeight="1">
      <c r="B157" s="305"/>
      <c r="C157" s="330" t="s">
        <v>97</v>
      </c>
      <c r="D157" s="283"/>
      <c r="E157" s="283"/>
      <c r="F157" s="331" t="s">
        <v>495</v>
      </c>
      <c r="G157" s="283"/>
      <c r="H157" s="330" t="s">
        <v>556</v>
      </c>
      <c r="I157" s="330" t="s">
        <v>497</v>
      </c>
      <c r="J157" s="330" t="s">
        <v>557</v>
      </c>
      <c r="K157" s="326"/>
    </row>
    <row r="158" spans="2:11" ht="15" customHeight="1">
      <c r="B158" s="305"/>
      <c r="C158" s="330" t="s">
        <v>558</v>
      </c>
      <c r="D158" s="283"/>
      <c r="E158" s="283"/>
      <c r="F158" s="331" t="s">
        <v>495</v>
      </c>
      <c r="G158" s="283"/>
      <c r="H158" s="330" t="s">
        <v>559</v>
      </c>
      <c r="I158" s="330" t="s">
        <v>529</v>
      </c>
      <c r="J158" s="330"/>
      <c r="K158" s="326"/>
    </row>
    <row r="159" spans="2:11" ht="15" customHeight="1">
      <c r="B159" s="332"/>
      <c r="C159" s="314"/>
      <c r="D159" s="314"/>
      <c r="E159" s="314"/>
      <c r="F159" s="314"/>
      <c r="G159" s="314"/>
      <c r="H159" s="314"/>
      <c r="I159" s="314"/>
      <c r="J159" s="314"/>
      <c r="K159" s="333"/>
    </row>
    <row r="160" spans="2:11" ht="18.75" customHeight="1">
      <c r="B160" s="279"/>
      <c r="C160" s="283"/>
      <c r="D160" s="283"/>
      <c r="E160" s="283"/>
      <c r="F160" s="304"/>
      <c r="G160" s="283"/>
      <c r="H160" s="283"/>
      <c r="I160" s="283"/>
      <c r="J160" s="283"/>
      <c r="K160" s="279"/>
    </row>
    <row r="161" spans="2:11" ht="18.75" customHeight="1">
      <c r="B161" s="290"/>
      <c r="C161" s="290"/>
      <c r="D161" s="290"/>
      <c r="E161" s="290"/>
      <c r="F161" s="290"/>
      <c r="G161" s="290"/>
      <c r="H161" s="290"/>
      <c r="I161" s="290"/>
      <c r="J161" s="290"/>
      <c r="K161" s="290"/>
    </row>
    <row r="162" spans="2:11" ht="7.5" customHeight="1">
      <c r="B162" s="269"/>
      <c r="C162" s="270"/>
      <c r="D162" s="270"/>
      <c r="E162" s="270"/>
      <c r="F162" s="270"/>
      <c r="G162" s="270"/>
      <c r="H162" s="270"/>
      <c r="I162" s="270"/>
      <c r="J162" s="270"/>
      <c r="K162" s="271"/>
    </row>
    <row r="163" spans="2:11" ht="45" customHeight="1">
      <c r="B163" s="272"/>
      <c r="C163" s="273" t="s">
        <v>560</v>
      </c>
      <c r="D163" s="273"/>
      <c r="E163" s="273"/>
      <c r="F163" s="273"/>
      <c r="G163" s="273"/>
      <c r="H163" s="273"/>
      <c r="I163" s="273"/>
      <c r="J163" s="273"/>
      <c r="K163" s="274"/>
    </row>
    <row r="164" spans="2:11" ht="17.25" customHeight="1">
      <c r="B164" s="272"/>
      <c r="C164" s="297" t="s">
        <v>489</v>
      </c>
      <c r="D164" s="297"/>
      <c r="E164" s="297"/>
      <c r="F164" s="297" t="s">
        <v>490</v>
      </c>
      <c r="G164" s="334"/>
      <c r="H164" s="335" t="s">
        <v>112</v>
      </c>
      <c r="I164" s="335" t="s">
        <v>55</v>
      </c>
      <c r="J164" s="297" t="s">
        <v>491</v>
      </c>
      <c r="K164" s="274"/>
    </row>
    <row r="165" spans="2:11" ht="17.25" customHeight="1">
      <c r="B165" s="275"/>
      <c r="C165" s="299" t="s">
        <v>492</v>
      </c>
      <c r="D165" s="299"/>
      <c r="E165" s="299"/>
      <c r="F165" s="300" t="s">
        <v>493</v>
      </c>
      <c r="G165" s="336"/>
      <c r="H165" s="337"/>
      <c r="I165" s="337"/>
      <c r="J165" s="299" t="s">
        <v>494</v>
      </c>
      <c r="K165" s="277"/>
    </row>
    <row r="166" spans="2:11" ht="5.25" customHeight="1">
      <c r="B166" s="305"/>
      <c r="C166" s="302"/>
      <c r="D166" s="302"/>
      <c r="E166" s="302"/>
      <c r="F166" s="302"/>
      <c r="G166" s="303"/>
      <c r="H166" s="302"/>
      <c r="I166" s="302"/>
      <c r="J166" s="302"/>
      <c r="K166" s="326"/>
    </row>
    <row r="167" spans="2:11" ht="15" customHeight="1">
      <c r="B167" s="305"/>
      <c r="C167" s="283" t="s">
        <v>498</v>
      </c>
      <c r="D167" s="283"/>
      <c r="E167" s="283"/>
      <c r="F167" s="304" t="s">
        <v>495</v>
      </c>
      <c r="G167" s="283"/>
      <c r="H167" s="283" t="s">
        <v>534</v>
      </c>
      <c r="I167" s="283" t="s">
        <v>497</v>
      </c>
      <c r="J167" s="283">
        <v>120</v>
      </c>
      <c r="K167" s="326"/>
    </row>
    <row r="168" spans="2:11" ht="15" customHeight="1">
      <c r="B168" s="305"/>
      <c r="C168" s="283" t="s">
        <v>543</v>
      </c>
      <c r="D168" s="283"/>
      <c r="E168" s="283"/>
      <c r="F168" s="304" t="s">
        <v>495</v>
      </c>
      <c r="G168" s="283"/>
      <c r="H168" s="283" t="s">
        <v>544</v>
      </c>
      <c r="I168" s="283" t="s">
        <v>497</v>
      </c>
      <c r="J168" s="283" t="s">
        <v>545</v>
      </c>
      <c r="K168" s="326"/>
    </row>
    <row r="169" spans="2:11" ht="15" customHeight="1">
      <c r="B169" s="305"/>
      <c r="C169" s="283" t="s">
        <v>444</v>
      </c>
      <c r="D169" s="283"/>
      <c r="E169" s="283"/>
      <c r="F169" s="304" t="s">
        <v>495</v>
      </c>
      <c r="G169" s="283"/>
      <c r="H169" s="283" t="s">
        <v>561</v>
      </c>
      <c r="I169" s="283" t="s">
        <v>497</v>
      </c>
      <c r="J169" s="283" t="s">
        <v>545</v>
      </c>
      <c r="K169" s="326"/>
    </row>
    <row r="170" spans="2:11" ht="15" customHeight="1">
      <c r="B170" s="305"/>
      <c r="C170" s="283" t="s">
        <v>500</v>
      </c>
      <c r="D170" s="283"/>
      <c r="E170" s="283"/>
      <c r="F170" s="304" t="s">
        <v>501</v>
      </c>
      <c r="G170" s="283"/>
      <c r="H170" s="283" t="s">
        <v>561</v>
      </c>
      <c r="I170" s="283" t="s">
        <v>497</v>
      </c>
      <c r="J170" s="283">
        <v>50</v>
      </c>
      <c r="K170" s="326"/>
    </row>
    <row r="171" spans="2:11" ht="15" customHeight="1">
      <c r="B171" s="305"/>
      <c r="C171" s="283" t="s">
        <v>503</v>
      </c>
      <c r="D171" s="283"/>
      <c r="E171" s="283"/>
      <c r="F171" s="304" t="s">
        <v>495</v>
      </c>
      <c r="G171" s="283"/>
      <c r="H171" s="283" t="s">
        <v>561</v>
      </c>
      <c r="I171" s="283" t="s">
        <v>505</v>
      </c>
      <c r="J171" s="283"/>
      <c r="K171" s="326"/>
    </row>
    <row r="172" spans="2:11" ht="15" customHeight="1">
      <c r="B172" s="305"/>
      <c r="C172" s="283" t="s">
        <v>514</v>
      </c>
      <c r="D172" s="283"/>
      <c r="E172" s="283"/>
      <c r="F172" s="304" t="s">
        <v>501</v>
      </c>
      <c r="G172" s="283"/>
      <c r="H172" s="283" t="s">
        <v>561</v>
      </c>
      <c r="I172" s="283" t="s">
        <v>497</v>
      </c>
      <c r="J172" s="283">
        <v>50</v>
      </c>
      <c r="K172" s="326"/>
    </row>
    <row r="173" spans="2:11" ht="15" customHeight="1">
      <c r="B173" s="305"/>
      <c r="C173" s="283" t="s">
        <v>522</v>
      </c>
      <c r="D173" s="283"/>
      <c r="E173" s="283"/>
      <c r="F173" s="304" t="s">
        <v>501</v>
      </c>
      <c r="G173" s="283"/>
      <c r="H173" s="283" t="s">
        <v>561</v>
      </c>
      <c r="I173" s="283" t="s">
        <v>497</v>
      </c>
      <c r="J173" s="283">
        <v>50</v>
      </c>
      <c r="K173" s="326"/>
    </row>
    <row r="174" spans="2:11" ht="15" customHeight="1">
      <c r="B174" s="305"/>
      <c r="C174" s="283" t="s">
        <v>520</v>
      </c>
      <c r="D174" s="283"/>
      <c r="E174" s="283"/>
      <c r="F174" s="304" t="s">
        <v>501</v>
      </c>
      <c r="G174" s="283"/>
      <c r="H174" s="283" t="s">
        <v>561</v>
      </c>
      <c r="I174" s="283" t="s">
        <v>497</v>
      </c>
      <c r="J174" s="283">
        <v>50</v>
      </c>
      <c r="K174" s="326"/>
    </row>
    <row r="175" spans="2:11" ht="15" customHeight="1">
      <c r="B175" s="305"/>
      <c r="C175" s="283" t="s">
        <v>111</v>
      </c>
      <c r="D175" s="283"/>
      <c r="E175" s="283"/>
      <c r="F175" s="304" t="s">
        <v>495</v>
      </c>
      <c r="G175" s="283"/>
      <c r="H175" s="283" t="s">
        <v>562</v>
      </c>
      <c r="I175" s="283" t="s">
        <v>563</v>
      </c>
      <c r="J175" s="283"/>
      <c r="K175" s="326"/>
    </row>
    <row r="176" spans="2:11" ht="15" customHeight="1">
      <c r="B176" s="305"/>
      <c r="C176" s="283" t="s">
        <v>55</v>
      </c>
      <c r="D176" s="283"/>
      <c r="E176" s="283"/>
      <c r="F176" s="304" t="s">
        <v>495</v>
      </c>
      <c r="G176" s="283"/>
      <c r="H176" s="283" t="s">
        <v>564</v>
      </c>
      <c r="I176" s="283" t="s">
        <v>565</v>
      </c>
      <c r="J176" s="283">
        <v>1</v>
      </c>
      <c r="K176" s="326"/>
    </row>
    <row r="177" spans="2:11" ht="15" customHeight="1">
      <c r="B177" s="305"/>
      <c r="C177" s="283" t="s">
        <v>51</v>
      </c>
      <c r="D177" s="283"/>
      <c r="E177" s="283"/>
      <c r="F177" s="304" t="s">
        <v>495</v>
      </c>
      <c r="G177" s="283"/>
      <c r="H177" s="283" t="s">
        <v>566</v>
      </c>
      <c r="I177" s="283" t="s">
        <v>497</v>
      </c>
      <c r="J177" s="283">
        <v>20</v>
      </c>
      <c r="K177" s="326"/>
    </row>
    <row r="178" spans="2:11" ht="15" customHeight="1">
      <c r="B178" s="305"/>
      <c r="C178" s="283" t="s">
        <v>112</v>
      </c>
      <c r="D178" s="283"/>
      <c r="E178" s="283"/>
      <c r="F178" s="304" t="s">
        <v>495</v>
      </c>
      <c r="G178" s="283"/>
      <c r="H178" s="283" t="s">
        <v>567</v>
      </c>
      <c r="I178" s="283" t="s">
        <v>497</v>
      </c>
      <c r="J178" s="283">
        <v>255</v>
      </c>
      <c r="K178" s="326"/>
    </row>
    <row r="179" spans="2:11" ht="15" customHeight="1">
      <c r="B179" s="305"/>
      <c r="C179" s="283" t="s">
        <v>113</v>
      </c>
      <c r="D179" s="283"/>
      <c r="E179" s="283"/>
      <c r="F179" s="304" t="s">
        <v>495</v>
      </c>
      <c r="G179" s="283"/>
      <c r="H179" s="283" t="s">
        <v>460</v>
      </c>
      <c r="I179" s="283" t="s">
        <v>497</v>
      </c>
      <c r="J179" s="283">
        <v>10</v>
      </c>
      <c r="K179" s="326"/>
    </row>
    <row r="180" spans="2:11" ht="15" customHeight="1">
      <c r="B180" s="305"/>
      <c r="C180" s="283" t="s">
        <v>114</v>
      </c>
      <c r="D180" s="283"/>
      <c r="E180" s="283"/>
      <c r="F180" s="304" t="s">
        <v>495</v>
      </c>
      <c r="G180" s="283"/>
      <c r="H180" s="283" t="s">
        <v>568</v>
      </c>
      <c r="I180" s="283" t="s">
        <v>529</v>
      </c>
      <c r="J180" s="283"/>
      <c r="K180" s="326"/>
    </row>
    <row r="181" spans="2:11" ht="15" customHeight="1">
      <c r="B181" s="305"/>
      <c r="C181" s="283" t="s">
        <v>569</v>
      </c>
      <c r="D181" s="283"/>
      <c r="E181" s="283"/>
      <c r="F181" s="304" t="s">
        <v>495</v>
      </c>
      <c r="G181" s="283"/>
      <c r="H181" s="283" t="s">
        <v>570</v>
      </c>
      <c r="I181" s="283" t="s">
        <v>529</v>
      </c>
      <c r="J181" s="283"/>
      <c r="K181" s="326"/>
    </row>
    <row r="182" spans="2:11" ht="15" customHeight="1">
      <c r="B182" s="305"/>
      <c r="C182" s="283" t="s">
        <v>558</v>
      </c>
      <c r="D182" s="283"/>
      <c r="E182" s="283"/>
      <c r="F182" s="304" t="s">
        <v>495</v>
      </c>
      <c r="G182" s="283"/>
      <c r="H182" s="283" t="s">
        <v>571</v>
      </c>
      <c r="I182" s="283" t="s">
        <v>529</v>
      </c>
      <c r="J182" s="283"/>
      <c r="K182" s="326"/>
    </row>
    <row r="183" spans="2:11" ht="15" customHeight="1">
      <c r="B183" s="305"/>
      <c r="C183" s="283" t="s">
        <v>117</v>
      </c>
      <c r="D183" s="283"/>
      <c r="E183" s="283"/>
      <c r="F183" s="304" t="s">
        <v>501</v>
      </c>
      <c r="G183" s="283"/>
      <c r="H183" s="283" t="s">
        <v>572</v>
      </c>
      <c r="I183" s="283" t="s">
        <v>497</v>
      </c>
      <c r="J183" s="283">
        <v>50</v>
      </c>
      <c r="K183" s="326"/>
    </row>
    <row r="184" spans="2:11" ht="15" customHeight="1">
      <c r="B184" s="305"/>
      <c r="C184" s="283" t="s">
        <v>573</v>
      </c>
      <c r="D184" s="283"/>
      <c r="E184" s="283"/>
      <c r="F184" s="304" t="s">
        <v>501</v>
      </c>
      <c r="G184" s="283"/>
      <c r="H184" s="283" t="s">
        <v>574</v>
      </c>
      <c r="I184" s="283" t="s">
        <v>575</v>
      </c>
      <c r="J184" s="283"/>
      <c r="K184" s="326"/>
    </row>
    <row r="185" spans="2:11" ht="15" customHeight="1">
      <c r="B185" s="305"/>
      <c r="C185" s="283" t="s">
        <v>576</v>
      </c>
      <c r="D185" s="283"/>
      <c r="E185" s="283"/>
      <c r="F185" s="304" t="s">
        <v>501</v>
      </c>
      <c r="G185" s="283"/>
      <c r="H185" s="283" t="s">
        <v>577</v>
      </c>
      <c r="I185" s="283" t="s">
        <v>575</v>
      </c>
      <c r="J185" s="283"/>
      <c r="K185" s="326"/>
    </row>
    <row r="186" spans="2:11" ht="15" customHeight="1">
      <c r="B186" s="305"/>
      <c r="C186" s="283" t="s">
        <v>578</v>
      </c>
      <c r="D186" s="283"/>
      <c r="E186" s="283"/>
      <c r="F186" s="304" t="s">
        <v>501</v>
      </c>
      <c r="G186" s="283"/>
      <c r="H186" s="283" t="s">
        <v>579</v>
      </c>
      <c r="I186" s="283" t="s">
        <v>575</v>
      </c>
      <c r="J186" s="283"/>
      <c r="K186" s="326"/>
    </row>
    <row r="187" spans="2:11" ht="15" customHeight="1">
      <c r="B187" s="305"/>
      <c r="C187" s="338" t="s">
        <v>580</v>
      </c>
      <c r="D187" s="283"/>
      <c r="E187" s="283"/>
      <c r="F187" s="304" t="s">
        <v>501</v>
      </c>
      <c r="G187" s="283"/>
      <c r="H187" s="283" t="s">
        <v>581</v>
      </c>
      <c r="I187" s="283" t="s">
        <v>582</v>
      </c>
      <c r="J187" s="339" t="s">
        <v>583</v>
      </c>
      <c r="K187" s="326"/>
    </row>
    <row r="188" spans="2:11" ht="15" customHeight="1">
      <c r="B188" s="305"/>
      <c r="C188" s="289" t="s">
        <v>40</v>
      </c>
      <c r="D188" s="283"/>
      <c r="E188" s="283"/>
      <c r="F188" s="304" t="s">
        <v>495</v>
      </c>
      <c r="G188" s="283"/>
      <c r="H188" s="279" t="s">
        <v>584</v>
      </c>
      <c r="I188" s="283" t="s">
        <v>585</v>
      </c>
      <c r="J188" s="283"/>
      <c r="K188" s="326"/>
    </row>
    <row r="189" spans="2:11" ht="15" customHeight="1">
      <c r="B189" s="305"/>
      <c r="C189" s="289" t="s">
        <v>586</v>
      </c>
      <c r="D189" s="283"/>
      <c r="E189" s="283"/>
      <c r="F189" s="304" t="s">
        <v>495</v>
      </c>
      <c r="G189" s="283"/>
      <c r="H189" s="283" t="s">
        <v>587</v>
      </c>
      <c r="I189" s="283" t="s">
        <v>529</v>
      </c>
      <c r="J189" s="283"/>
      <c r="K189" s="326"/>
    </row>
    <row r="190" spans="2:11" ht="15" customHeight="1">
      <c r="B190" s="305"/>
      <c r="C190" s="289" t="s">
        <v>588</v>
      </c>
      <c r="D190" s="283"/>
      <c r="E190" s="283"/>
      <c r="F190" s="304" t="s">
        <v>495</v>
      </c>
      <c r="G190" s="283"/>
      <c r="H190" s="283" t="s">
        <v>589</v>
      </c>
      <c r="I190" s="283" t="s">
        <v>529</v>
      </c>
      <c r="J190" s="283"/>
      <c r="K190" s="326"/>
    </row>
    <row r="191" spans="2:11" ht="15" customHeight="1">
      <c r="B191" s="305"/>
      <c r="C191" s="289" t="s">
        <v>590</v>
      </c>
      <c r="D191" s="283"/>
      <c r="E191" s="283"/>
      <c r="F191" s="304" t="s">
        <v>501</v>
      </c>
      <c r="G191" s="283"/>
      <c r="H191" s="283" t="s">
        <v>591</v>
      </c>
      <c r="I191" s="283" t="s">
        <v>529</v>
      </c>
      <c r="J191" s="283"/>
      <c r="K191" s="326"/>
    </row>
    <row r="192" spans="2:11" ht="15" customHeight="1">
      <c r="B192" s="332"/>
      <c r="C192" s="340"/>
      <c r="D192" s="314"/>
      <c r="E192" s="314"/>
      <c r="F192" s="314"/>
      <c r="G192" s="314"/>
      <c r="H192" s="314"/>
      <c r="I192" s="314"/>
      <c r="J192" s="314"/>
      <c r="K192" s="333"/>
    </row>
    <row r="193" spans="2:11" ht="18.75" customHeight="1">
      <c r="B193" s="279"/>
      <c r="C193" s="283"/>
      <c r="D193" s="283"/>
      <c r="E193" s="283"/>
      <c r="F193" s="304"/>
      <c r="G193" s="283"/>
      <c r="H193" s="283"/>
      <c r="I193" s="283"/>
      <c r="J193" s="283"/>
      <c r="K193" s="279"/>
    </row>
    <row r="194" spans="2:11" ht="18.75" customHeight="1">
      <c r="B194" s="279"/>
      <c r="C194" s="283"/>
      <c r="D194" s="283"/>
      <c r="E194" s="283"/>
      <c r="F194" s="304"/>
      <c r="G194" s="283"/>
      <c r="H194" s="283"/>
      <c r="I194" s="283"/>
      <c r="J194" s="283"/>
      <c r="K194" s="279"/>
    </row>
    <row r="195" spans="2:11" ht="18.75" customHeight="1">
      <c r="B195" s="290"/>
      <c r="C195" s="290"/>
      <c r="D195" s="290"/>
      <c r="E195" s="290"/>
      <c r="F195" s="290"/>
      <c r="G195" s="290"/>
      <c r="H195" s="290"/>
      <c r="I195" s="290"/>
      <c r="J195" s="290"/>
      <c r="K195" s="290"/>
    </row>
    <row r="196" spans="2:11" ht="13.5">
      <c r="B196" s="269"/>
      <c r="C196" s="270"/>
      <c r="D196" s="270"/>
      <c r="E196" s="270"/>
      <c r="F196" s="270"/>
      <c r="G196" s="270"/>
      <c r="H196" s="270"/>
      <c r="I196" s="270"/>
      <c r="J196" s="270"/>
      <c r="K196" s="271"/>
    </row>
    <row r="197" spans="2:11" ht="21">
      <c r="B197" s="272"/>
      <c r="C197" s="273" t="s">
        <v>592</v>
      </c>
      <c r="D197" s="273"/>
      <c r="E197" s="273"/>
      <c r="F197" s="273"/>
      <c r="G197" s="273"/>
      <c r="H197" s="273"/>
      <c r="I197" s="273"/>
      <c r="J197" s="273"/>
      <c r="K197" s="274"/>
    </row>
    <row r="198" spans="2:11" ht="25.5" customHeight="1">
      <c r="B198" s="272"/>
      <c r="C198" s="341" t="s">
        <v>593</v>
      </c>
      <c r="D198" s="341"/>
      <c r="E198" s="341"/>
      <c r="F198" s="341" t="s">
        <v>594</v>
      </c>
      <c r="G198" s="342"/>
      <c r="H198" s="341" t="s">
        <v>595</v>
      </c>
      <c r="I198" s="341"/>
      <c r="J198" s="341"/>
      <c r="K198" s="274"/>
    </row>
    <row r="199" spans="2:11" ht="5.25" customHeight="1">
      <c r="B199" s="305"/>
      <c r="C199" s="302"/>
      <c r="D199" s="302"/>
      <c r="E199" s="302"/>
      <c r="F199" s="302"/>
      <c r="G199" s="283"/>
      <c r="H199" s="302"/>
      <c r="I199" s="302"/>
      <c r="J199" s="302"/>
      <c r="K199" s="326"/>
    </row>
    <row r="200" spans="2:11" ht="15" customHeight="1">
      <c r="B200" s="305"/>
      <c r="C200" s="283" t="s">
        <v>585</v>
      </c>
      <c r="D200" s="283"/>
      <c r="E200" s="283"/>
      <c r="F200" s="304" t="s">
        <v>41</v>
      </c>
      <c r="G200" s="283"/>
      <c r="H200" s="283" t="s">
        <v>596</v>
      </c>
      <c r="I200" s="283"/>
      <c r="J200" s="283"/>
      <c r="K200" s="326"/>
    </row>
    <row r="201" spans="2:11" ht="15" customHeight="1">
      <c r="B201" s="305"/>
      <c r="C201" s="311"/>
      <c r="D201" s="283"/>
      <c r="E201" s="283"/>
      <c r="F201" s="304" t="s">
        <v>42</v>
      </c>
      <c r="G201" s="283"/>
      <c r="H201" s="283" t="s">
        <v>597</v>
      </c>
      <c r="I201" s="283"/>
      <c r="J201" s="283"/>
      <c r="K201" s="326"/>
    </row>
    <row r="202" spans="2:11" ht="15" customHeight="1">
      <c r="B202" s="305"/>
      <c r="C202" s="311"/>
      <c r="D202" s="283"/>
      <c r="E202" s="283"/>
      <c r="F202" s="304" t="s">
        <v>45</v>
      </c>
      <c r="G202" s="283"/>
      <c r="H202" s="283" t="s">
        <v>598</v>
      </c>
      <c r="I202" s="283"/>
      <c r="J202" s="283"/>
      <c r="K202" s="326"/>
    </row>
    <row r="203" spans="2:11" ht="15" customHeight="1">
      <c r="B203" s="305"/>
      <c r="C203" s="283"/>
      <c r="D203" s="283"/>
      <c r="E203" s="283"/>
      <c r="F203" s="304" t="s">
        <v>43</v>
      </c>
      <c r="G203" s="283"/>
      <c r="H203" s="283" t="s">
        <v>599</v>
      </c>
      <c r="I203" s="283"/>
      <c r="J203" s="283"/>
      <c r="K203" s="326"/>
    </row>
    <row r="204" spans="2:11" ht="15" customHeight="1">
      <c r="B204" s="305"/>
      <c r="C204" s="283"/>
      <c r="D204" s="283"/>
      <c r="E204" s="283"/>
      <c r="F204" s="304" t="s">
        <v>44</v>
      </c>
      <c r="G204" s="283"/>
      <c r="H204" s="283" t="s">
        <v>600</v>
      </c>
      <c r="I204" s="283"/>
      <c r="J204" s="283"/>
      <c r="K204" s="326"/>
    </row>
    <row r="205" spans="2:11" ht="15" customHeight="1">
      <c r="B205" s="305"/>
      <c r="C205" s="283"/>
      <c r="D205" s="283"/>
      <c r="E205" s="283"/>
      <c r="F205" s="304"/>
      <c r="G205" s="283"/>
      <c r="H205" s="283"/>
      <c r="I205" s="283"/>
      <c r="J205" s="283"/>
      <c r="K205" s="326"/>
    </row>
    <row r="206" spans="2:11" ht="15" customHeight="1">
      <c r="B206" s="305"/>
      <c r="C206" s="283" t="s">
        <v>541</v>
      </c>
      <c r="D206" s="283"/>
      <c r="E206" s="283"/>
      <c r="F206" s="304" t="s">
        <v>79</v>
      </c>
      <c r="G206" s="283"/>
      <c r="H206" s="283" t="s">
        <v>601</v>
      </c>
      <c r="I206" s="283"/>
      <c r="J206" s="283"/>
      <c r="K206" s="326"/>
    </row>
    <row r="207" spans="2:11" ht="15" customHeight="1">
      <c r="B207" s="305"/>
      <c r="C207" s="311"/>
      <c r="D207" s="283"/>
      <c r="E207" s="283"/>
      <c r="F207" s="304" t="s">
        <v>438</v>
      </c>
      <c r="G207" s="283"/>
      <c r="H207" s="283" t="s">
        <v>439</v>
      </c>
      <c r="I207" s="283"/>
      <c r="J207" s="283"/>
      <c r="K207" s="326"/>
    </row>
    <row r="208" spans="2:11" ht="15" customHeight="1">
      <c r="B208" s="305"/>
      <c r="C208" s="283"/>
      <c r="D208" s="283"/>
      <c r="E208" s="283"/>
      <c r="F208" s="304" t="s">
        <v>436</v>
      </c>
      <c r="G208" s="283"/>
      <c r="H208" s="283" t="s">
        <v>602</v>
      </c>
      <c r="I208" s="283"/>
      <c r="J208" s="283"/>
      <c r="K208" s="326"/>
    </row>
    <row r="209" spans="2:11" ht="15" customHeight="1">
      <c r="B209" s="343"/>
      <c r="C209" s="311"/>
      <c r="D209" s="311"/>
      <c r="E209" s="311"/>
      <c r="F209" s="304" t="s">
        <v>440</v>
      </c>
      <c r="G209" s="289"/>
      <c r="H209" s="330" t="s">
        <v>441</v>
      </c>
      <c r="I209" s="330"/>
      <c r="J209" s="330"/>
      <c r="K209" s="344"/>
    </row>
    <row r="210" spans="2:11" ht="15" customHeight="1">
      <c r="B210" s="343"/>
      <c r="C210" s="311"/>
      <c r="D210" s="311"/>
      <c r="E210" s="311"/>
      <c r="F210" s="304" t="s">
        <v>442</v>
      </c>
      <c r="G210" s="289"/>
      <c r="H210" s="330" t="s">
        <v>603</v>
      </c>
      <c r="I210" s="330"/>
      <c r="J210" s="330"/>
      <c r="K210" s="344"/>
    </row>
    <row r="211" spans="2:11" ht="15" customHeight="1">
      <c r="B211" s="343"/>
      <c r="C211" s="311"/>
      <c r="D211" s="311"/>
      <c r="E211" s="311"/>
      <c r="F211" s="345"/>
      <c r="G211" s="289"/>
      <c r="H211" s="346"/>
      <c r="I211" s="346"/>
      <c r="J211" s="346"/>
      <c r="K211" s="344"/>
    </row>
    <row r="212" spans="2:11" ht="15" customHeight="1">
      <c r="B212" s="343"/>
      <c r="C212" s="283" t="s">
        <v>565</v>
      </c>
      <c r="D212" s="311"/>
      <c r="E212" s="311"/>
      <c r="F212" s="304">
        <v>1</v>
      </c>
      <c r="G212" s="289"/>
      <c r="H212" s="330" t="s">
        <v>604</v>
      </c>
      <c r="I212" s="330"/>
      <c r="J212" s="330"/>
      <c r="K212" s="344"/>
    </row>
    <row r="213" spans="2:11" ht="15" customHeight="1">
      <c r="B213" s="343"/>
      <c r="C213" s="311"/>
      <c r="D213" s="311"/>
      <c r="E213" s="311"/>
      <c r="F213" s="304">
        <v>2</v>
      </c>
      <c r="G213" s="289"/>
      <c r="H213" s="330" t="s">
        <v>605</v>
      </c>
      <c r="I213" s="330"/>
      <c r="J213" s="330"/>
      <c r="K213" s="344"/>
    </row>
    <row r="214" spans="2:11" ht="15" customHeight="1">
      <c r="B214" s="343"/>
      <c r="C214" s="311"/>
      <c r="D214" s="311"/>
      <c r="E214" s="311"/>
      <c r="F214" s="304">
        <v>3</v>
      </c>
      <c r="G214" s="289"/>
      <c r="H214" s="330" t="s">
        <v>606</v>
      </c>
      <c r="I214" s="330"/>
      <c r="J214" s="330"/>
      <c r="K214" s="344"/>
    </row>
    <row r="215" spans="2:11" ht="15" customHeight="1">
      <c r="B215" s="343"/>
      <c r="C215" s="311"/>
      <c r="D215" s="311"/>
      <c r="E215" s="311"/>
      <c r="F215" s="304">
        <v>4</v>
      </c>
      <c r="G215" s="289"/>
      <c r="H215" s="330" t="s">
        <v>607</v>
      </c>
      <c r="I215" s="330"/>
      <c r="J215" s="330"/>
      <c r="K215" s="344"/>
    </row>
    <row r="216" spans="2:11" ht="12.75" customHeight="1">
      <c r="B216" s="347"/>
      <c r="C216" s="348"/>
      <c r="D216" s="348"/>
      <c r="E216" s="348"/>
      <c r="F216" s="348"/>
      <c r="G216" s="348"/>
      <c r="H216" s="348"/>
      <c r="I216" s="348"/>
      <c r="J216" s="348"/>
      <c r="K216" s="349"/>
    </row>
  </sheetData>
  <sheetProtection formatCells="0" formatColumns="0" formatRows="0" insertColumns="0" insertRows="0" insertHyperlinks="0" deleteColumns="0" deleteRows="0" sort="0" autoFilter="0" pivotTables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IVAN-I7\Ivan</dc:creator>
  <cp:keywords/>
  <dc:description/>
  <cp:lastModifiedBy>IVAN-I7\Ivan</cp:lastModifiedBy>
  <dcterms:created xsi:type="dcterms:W3CDTF">2018-09-20T12:00:22Z</dcterms:created>
  <dcterms:modified xsi:type="dcterms:W3CDTF">2018-09-20T12:00:24Z</dcterms:modified>
  <cp:category/>
  <cp:version/>
  <cp:contentType/>
  <cp:contentStatus/>
</cp:coreProperties>
</file>