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1. Etapa" sheetId="2" r:id="rId2"/>
    <sheet name="2 - 2. Etapa" sheetId="3" r:id="rId3"/>
  </sheets>
  <definedNames>
    <definedName name="_xlnm.Print_Area" localSheetId="0">'Rekapitulace stavby'!$D$4:$AO$76,'Rekapitulace stavby'!$C$82:$AQ$97</definedName>
    <definedName name="_xlnm._FilterDatabase" localSheetId="1" hidden="1">'1 - 1. Etapa'!$C$128:$K$234</definedName>
    <definedName name="_xlnm.Print_Area" localSheetId="1">'1 - 1. Etapa'!$C$4:$J$76,'1 - 1. Etapa'!$C$82:$J$110,'1 - 1. Etapa'!$C$116:$K$234</definedName>
    <definedName name="_xlnm._FilterDatabase" localSheetId="2" hidden="1">'2 - 2. Etapa'!$C$128:$K$233</definedName>
    <definedName name="_xlnm.Print_Area" localSheetId="2">'2 - 2. Etapa'!$C$4:$J$76,'2 - 2. Etapa'!$C$82:$J$110,'2 - 2. Etapa'!$C$116:$K$233</definedName>
    <definedName name="_xlnm.Print_Titles" localSheetId="0">'Rekapitulace stavby'!$92:$92</definedName>
    <definedName name="_xlnm.Print_Titles" localSheetId="1">'1 - 1. Etapa'!$128:$128</definedName>
    <definedName name="_xlnm.Print_Titles" localSheetId="2">'2 - 2. Etapa'!$128:$128</definedName>
  </definedNames>
  <calcPr fullCalcOnLoad="1"/>
</workbook>
</file>

<file path=xl/sharedStrings.xml><?xml version="1.0" encoding="utf-8"?>
<sst xmlns="http://schemas.openxmlformats.org/spreadsheetml/2006/main" count="2737" uniqueCount="487">
  <si>
    <t>Export Komplet</t>
  </si>
  <si>
    <t/>
  </si>
  <si>
    <t>2.0</t>
  </si>
  <si>
    <t>ZAMOK</t>
  </si>
  <si>
    <t>False</t>
  </si>
  <si>
    <t>{58fdff62-629f-4316-b4ba-69bdab4c61bc}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</si>
  <si>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</si>
  <si>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</si>
  <si>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</si>
  <si>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</si>
  <si>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</si>
  <si>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</si>
  <si>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</si>
  <si>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</si>
  <si>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2018/17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</si>
  <si>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</si>
  <si>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</si>
  <si>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ulice Komenského, CV</t>
  </si>
  <si>
    <t>KSO:</t>
  </si>
  <si>
    <t>CC-CZ:</t>
  </si>
  <si>
    <t>Místo:</t>
  </si>
  <si>
    <t xml:space="preserve"> </t>
  </si>
  <si>
    <t>Datum:</t>
  </si>
  <si>
    <t>6. 9. 2018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</si>
  <si>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</si>
  <si>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</si>
  <si>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</si>
  <si>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</si>
  <si>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</si>
  <si>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</si>
  <si>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</si>
  <si>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</si>
  <si>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</si>
  <si>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</si>
  <si>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</si>
  <si>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</si>
  <si>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</si>
  <si>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</si>
  <si>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</si>
  <si>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</si>
  <si>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</si>
  <si>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</si>
  <si>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</si>
  <si>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</si>
  <si>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</si>
  <si>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</si>
  <si>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</si>
  <si>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</si>
  <si>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</si>
  <si>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</si>
  <si>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</si>
  <si>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</si>
  <si>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</si>
  <si>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</si>
  <si>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</si>
  <si>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</si>
  <si>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</si>
  <si>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</si>
  <si>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</si>
  <si>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</si>
  <si>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</si>
  <si>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</si>
  <si>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</si>
  <si>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</si>
  <si>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</si>
  <si>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</si>
  <si>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</si>
  <si>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</si>
  <si>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</si>
  <si>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</si>
  <si>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</si>
  <si>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</si>
  <si>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</si>
  <si>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</si>
  <si>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</si>
  <si>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</si>
  <si>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</si>
  <si>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</si>
  <si>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</si>
  <si>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1. Etapa</t>
  </si>
  <si>
    <t>STA</t>
  </si>
  <si>
    <t>{487470c0-718d-434e-8009-0898183b95e1}</t>
  </si>
  <si>
    <t>2</t>
  </si>
  <si>
    <t>2. Etapa</t>
  </si>
  <si>
    <t>{9288e5c2-4d11-4096-a5cc-617475c9846a}</t>
  </si>
  <si>
    <t>KRYCÍ LIST SOUPISU PRACÍ</t>
  </si>
  <si>
    <t>Objekt:</t>
  </si>
  <si>
    <t>1 - 1. Etapa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</si>
  <si>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</si>
  <si>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</si>
  <si>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</si>
  <si>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</si>
  <si>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</si>
  <si>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</si>
  <si>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</si>
  <si>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</si>
  <si>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</si>
  <si>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</si>
  <si>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</si>
  <si>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</si>
  <si>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</si>
  <si>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</si>
  <si>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</si>
  <si>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</si>
  <si>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</si>
  <si>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</si>
  <si>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</si>
  <si>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</si>
  <si>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</si>
  <si>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</si>
  <si>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</si>
  <si>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</si>
  <si>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</si>
  <si>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</si>
  <si>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</si>
  <si>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</si>
  <si>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</si>
  <si>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</si>
  <si>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</si>
  <si>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</si>
  <si>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</si>
  <si>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</si>
  <si>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</si>
  <si>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</si>
  <si>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112101102</t>
  </si>
  <si>
    <t>Odstranění stromů listnatých průměru kmene do 500 mm</t>
  </si>
  <si>
    <t>kus</t>
  </si>
  <si>
    <t>4</t>
  </si>
  <si>
    <t>-688978003</t>
  </si>
  <si>
    <t>112201102</t>
  </si>
  <si>
    <t>Odstranění pařezů D do 500 mm</t>
  </si>
  <si>
    <t>524969580</t>
  </si>
  <si>
    <t>3</t>
  </si>
  <si>
    <t>113105111</t>
  </si>
  <si>
    <t>Rozebrání dlažeb z lomového kamene kladených na sucho</t>
  </si>
  <si>
    <t>m2</t>
  </si>
  <si>
    <t>820976359</t>
  </si>
  <si>
    <t>VV</t>
  </si>
  <si>
    <t>368+180</t>
  </si>
  <si>
    <t>Součet</t>
  </si>
  <si>
    <t>113107223</t>
  </si>
  <si>
    <t>Odstranění podkladu z kameniva drceného tl 300 mm strojně pl přes 200 m2</t>
  </si>
  <si>
    <t>1548201745</t>
  </si>
  <si>
    <t>1008+180</t>
  </si>
  <si>
    <t>1188*1,05 'Přepočtené koeficientem množství</t>
  </si>
  <si>
    <t>5</t>
  </si>
  <si>
    <t>113107243</t>
  </si>
  <si>
    <t>Odstranění podkladu živičného tl 150 mm strojně pl přes 200 m2</t>
  </si>
  <si>
    <t>42595079</t>
  </si>
  <si>
    <t>6</t>
  </si>
  <si>
    <t>113107333</t>
  </si>
  <si>
    <t>Odstranění podkladu z betonu prostého tl 400 mm strojně pl do 50 m2</t>
  </si>
  <si>
    <t>-1898041814</t>
  </si>
  <si>
    <t>7</t>
  </si>
  <si>
    <t>113201111</t>
  </si>
  <si>
    <t>Vytrhání obrub chodníkových ležatých</t>
  </si>
  <si>
    <t>m</t>
  </si>
  <si>
    <t>-623638024</t>
  </si>
  <si>
    <t>125,7*2</t>
  </si>
  <si>
    <t>8</t>
  </si>
  <si>
    <t>121101101</t>
  </si>
  <si>
    <t>Sejmutí ornice s přemístěním na vzdálenost do 50 m</t>
  </si>
  <si>
    <t>m3</t>
  </si>
  <si>
    <t>-1069753015</t>
  </si>
  <si>
    <t>100*2*2*0,2</t>
  </si>
  <si>
    <t>9</t>
  </si>
  <si>
    <t>122101101</t>
  </si>
  <si>
    <t>Odkopávky a prokopávky nezapažené v hornině tř. 1 a 2 objem do 100 m3</t>
  </si>
  <si>
    <t>367215354</t>
  </si>
  <si>
    <t>125,7*5*0,15</t>
  </si>
  <si>
    <t>10</t>
  </si>
  <si>
    <t>162301412</t>
  </si>
  <si>
    <t>Vodorovné přemístění kmenů stromů listnatých do 5 km D kmene do 500 mm</t>
  </si>
  <si>
    <t>-525963509</t>
  </si>
  <si>
    <t>11</t>
  </si>
  <si>
    <t>162301422</t>
  </si>
  <si>
    <t>Vodorovné přemístění pařezů do 5 km D do 500 mm</t>
  </si>
  <si>
    <t>-1143692158</t>
  </si>
  <si>
    <t>12</t>
  </si>
  <si>
    <t>162301912</t>
  </si>
  <si>
    <t>Příplatek k vodorovnému přemístění kmenů stromů listnatých D kmene do 500 mm ZKD 5 km</t>
  </si>
  <si>
    <t>-518503621</t>
  </si>
  <si>
    <t>13</t>
  </si>
  <si>
    <t>162301922</t>
  </si>
  <si>
    <t>Příplatek k vodorovnému přemístění pařezů D 500 mm ZKD 5 km</t>
  </si>
  <si>
    <t>-399231761</t>
  </si>
  <si>
    <t>14</t>
  </si>
  <si>
    <t>162701104</t>
  </si>
  <si>
    <t>Vodorovné přemístění do 9000 m výkopku/sypaniny z horniny tř. 1 až 4</t>
  </si>
  <si>
    <t>2033041875</t>
  </si>
  <si>
    <t>171201201</t>
  </si>
  <si>
    <t>Uložení sypaniny na skládky</t>
  </si>
  <si>
    <t>-1451181308</t>
  </si>
  <si>
    <t>16</t>
  </si>
  <si>
    <t>171201211</t>
  </si>
  <si>
    <t>Poplatek za uložení stavebního odpadu - zeminy a kameniva na skládce</t>
  </si>
  <si>
    <t>t</t>
  </si>
  <si>
    <t>1585026886</t>
  </si>
  <si>
    <t>94,725*2 'Přepočtené koeficientem množství</t>
  </si>
  <si>
    <t>Zakládání</t>
  </si>
  <si>
    <t>22</t>
  </si>
  <si>
    <t>215901101</t>
  </si>
  <si>
    <t>Zhutnění podloží z hornin soudržných do 92% PS nebo nesoudržných sypkých I(d) do 0,8</t>
  </si>
  <si>
    <t>1259880504</t>
  </si>
  <si>
    <t>640+180+368+1000</t>
  </si>
  <si>
    <t>Svislé a kompletní konstrukce</t>
  </si>
  <si>
    <t>23</t>
  </si>
  <si>
    <t>358315114</t>
  </si>
  <si>
    <t>Bourání uliční vpusti</t>
  </si>
  <si>
    <t>1948735567</t>
  </si>
  <si>
    <t>Komunikace pozemní</t>
  </si>
  <si>
    <t>24</t>
  </si>
  <si>
    <t>564851111</t>
  </si>
  <si>
    <t>Podklad ze štěrkodrtě ŠD tl 150 mm</t>
  </si>
  <si>
    <t>-1837561011</t>
  </si>
  <si>
    <t>640*2+368</t>
  </si>
  <si>
    <t>1648*1,05 'Přepočtené koeficientem množství</t>
  </si>
  <si>
    <t>25</t>
  </si>
  <si>
    <t>564871111</t>
  </si>
  <si>
    <t>Podklad ze štěrkodrtě ŠD tl 250 mm</t>
  </si>
  <si>
    <t>893560</t>
  </si>
  <si>
    <t>180</t>
  </si>
  <si>
    <t>180*1,05 'Přepočtené koeficientem množství</t>
  </si>
  <si>
    <t>26</t>
  </si>
  <si>
    <t>565155121</t>
  </si>
  <si>
    <t>Asfaltový beton vrstva podkladní ACP 16 (obalované kamenivo OKS) tl 70 mm š přes 3 m</t>
  </si>
  <si>
    <t>-2022896039</t>
  </si>
  <si>
    <t>27</t>
  </si>
  <si>
    <t>573211112</t>
  </si>
  <si>
    <t>Postřik živičný spojovací z asfaltu v množství 0,70 kg/m2</t>
  </si>
  <si>
    <t>1379619892</t>
  </si>
  <si>
    <t>28</t>
  </si>
  <si>
    <t>577134121</t>
  </si>
  <si>
    <t>Asfaltový beton vrstva obrusná ACO 11 (ABS) tř. I tl 40 mm š přes 3 m z nemodifikovaného asfaltu</t>
  </si>
  <si>
    <t>-1095480547</t>
  </si>
  <si>
    <t>29</t>
  </si>
  <si>
    <t>596211212</t>
  </si>
  <si>
    <t>Kladení zámkové dlažby komunikací pl do 300 m2</t>
  </si>
  <si>
    <t>-1431051377</t>
  </si>
  <si>
    <t>30</t>
  </si>
  <si>
    <t>M</t>
  </si>
  <si>
    <t>59245005</t>
  </si>
  <si>
    <t>dlažba skladebná betonová 20x10x8 cm</t>
  </si>
  <si>
    <t>-1235109974</t>
  </si>
  <si>
    <t>4*6*6+3*4*3</t>
  </si>
  <si>
    <t>31</t>
  </si>
  <si>
    <t>59245006</t>
  </si>
  <si>
    <t>dlažba skladebná betonová základní pro nevidomé 20 x 10 x 6 cm</t>
  </si>
  <si>
    <t>1926587192</t>
  </si>
  <si>
    <t>0,5*3*3+0,5*6,5*6+5*0,5*2+3*1*2</t>
  </si>
  <si>
    <t>32</t>
  </si>
  <si>
    <t>59245008</t>
  </si>
  <si>
    <t>dlažba skladebná betonová 20x10x6 cm</t>
  </si>
  <si>
    <t>223244484</t>
  </si>
  <si>
    <t>Trubní vedení</t>
  </si>
  <si>
    <t>33</t>
  </si>
  <si>
    <t>895941111</t>
  </si>
  <si>
    <t>Zřízení vpusti kanalizační uliční z betonových dílců typ UV-50 normální</t>
  </si>
  <si>
    <t>934781130</t>
  </si>
  <si>
    <t>34</t>
  </si>
  <si>
    <t>59223820</t>
  </si>
  <si>
    <t>vpusť betonová uliční /skruž/ 29x50x5 cm</t>
  </si>
  <si>
    <t>-1045328565</t>
  </si>
  <si>
    <t>Ostatní konstrukce a práce, bourání</t>
  </si>
  <si>
    <t>35</t>
  </si>
  <si>
    <t>915211112</t>
  </si>
  <si>
    <t>Vodorovné dopravní značení dělící čáry souvislé š 125 mm retroreflexní bílý plast</t>
  </si>
  <si>
    <t>-2050110059</t>
  </si>
  <si>
    <t>125,7*0,8+125,7*2</t>
  </si>
  <si>
    <t>36</t>
  </si>
  <si>
    <t>916131213</t>
  </si>
  <si>
    <t>Osazení silničního obrubníku betonového stojatého s boční opěrou do lože z betonu prostého</t>
  </si>
  <si>
    <t>859677317</t>
  </si>
  <si>
    <t>125,7*2+12</t>
  </si>
  <si>
    <t>37</t>
  </si>
  <si>
    <t>592175040</t>
  </si>
  <si>
    <t>obrubník BEST-MONO II, 100x15/12x25 cm, přírodní</t>
  </si>
  <si>
    <t>413692249</t>
  </si>
  <si>
    <t>38</t>
  </si>
  <si>
    <t>916231212</t>
  </si>
  <si>
    <t>Osazení chodníkového obrubníku betonového stojatého bez boční opěry do lože z betonu prostého</t>
  </si>
  <si>
    <t>165152274</t>
  </si>
  <si>
    <t>39</t>
  </si>
  <si>
    <t>59217017</t>
  </si>
  <si>
    <t>obrubník betonový chodníkový 100x10x25 cm</t>
  </si>
  <si>
    <t>663184359</t>
  </si>
  <si>
    <t>40</t>
  </si>
  <si>
    <t>919122131</t>
  </si>
  <si>
    <t>Těsnění spár zálivkou za tepla pro komůrky š 20 mm hl 30 mm s těsnicím profilem</t>
  </si>
  <si>
    <t>1634704019</t>
  </si>
  <si>
    <t>125,7*2+15+3*2+10</t>
  </si>
  <si>
    <t>41</t>
  </si>
  <si>
    <t>919731122</t>
  </si>
  <si>
    <t>Zarovnání styčné plochy podkladu nebo krytu živičného tl do 100 mm</t>
  </si>
  <si>
    <t>-1353835970</t>
  </si>
  <si>
    <t>42</t>
  </si>
  <si>
    <t>919735112</t>
  </si>
  <si>
    <t>Řezání stávajícího živičného krytu hl do 100 mm</t>
  </si>
  <si>
    <t>1476915605</t>
  </si>
  <si>
    <t>997</t>
  </si>
  <si>
    <t>Přesun sutě</t>
  </si>
  <si>
    <t>43</t>
  </si>
  <si>
    <t>997013811</t>
  </si>
  <si>
    <t>Poplatek za uložení na skládce (skládkovné) stavebního odpadu dřevěného kód odpadu 170 201</t>
  </si>
  <si>
    <t>-663933460</t>
  </si>
  <si>
    <t>44</t>
  </si>
  <si>
    <t>997221551</t>
  </si>
  <si>
    <t>Vodorovná doprava suti ze sypkých materiálů do 1 km</t>
  </si>
  <si>
    <t>-1992686948</t>
  </si>
  <si>
    <t>45</t>
  </si>
  <si>
    <t>997221559</t>
  </si>
  <si>
    <t>Příplatek ZKD 1 km u vodorovné dopravy suti ze sypkých materiálů</t>
  </si>
  <si>
    <t>106665400</t>
  </si>
  <si>
    <t>548,856*8</t>
  </si>
  <si>
    <t>46</t>
  </si>
  <si>
    <t>997221561</t>
  </si>
  <si>
    <t>Vodorovná doprava suti z kusových materiálů do 1 km</t>
  </si>
  <si>
    <t>698874117</t>
  </si>
  <si>
    <t>57,822+198,606+263,04</t>
  </si>
  <si>
    <t>47</t>
  </si>
  <si>
    <t>997221569</t>
  </si>
  <si>
    <t>Příplatek ZKD 1 km u vodorovné dopravy suti z kusových materiálů</t>
  </si>
  <si>
    <t>2077920145</t>
  </si>
  <si>
    <t>519,468*8</t>
  </si>
  <si>
    <t>48</t>
  </si>
  <si>
    <t>997221815</t>
  </si>
  <si>
    <t>Poplatek za uložení na skládce (skládkovné) stavebního odpadu betonového kód odpadu 170 101</t>
  </si>
  <si>
    <t>-2017137176</t>
  </si>
  <si>
    <t>103,074+46,5+263,04</t>
  </si>
  <si>
    <t>49</t>
  </si>
  <si>
    <t>997221845</t>
  </si>
  <si>
    <t>Poplatek za uložení na skládce (skládkovné) odpadu asfaltového bez dehtu kód odpadu 170 302</t>
  </si>
  <si>
    <t>167142802</t>
  </si>
  <si>
    <t>198,606</t>
  </si>
  <si>
    <t>50</t>
  </si>
  <si>
    <t>997221855</t>
  </si>
  <si>
    <t>Poplatek za uložení na skládce (skládkovné) zeminy a kameniva kód odpadu 170 504</t>
  </si>
  <si>
    <t>470099238</t>
  </si>
  <si>
    <t>998</t>
  </si>
  <si>
    <t>Přesun hmot</t>
  </si>
  <si>
    <t>51</t>
  </si>
  <si>
    <t>998225111</t>
  </si>
  <si>
    <t>Přesun hmot pro pozemní komunikace s krytem z kamene, monolitickým betonovým nebo živičným</t>
  </si>
  <si>
    <t>-518310292</t>
  </si>
  <si>
    <t>VRN</t>
  </si>
  <si>
    <t>Vedlejší rozpočtové náklady</t>
  </si>
  <si>
    <t>VRN1</t>
  </si>
  <si>
    <t>Průzkumné, geodetické a projektové práce</t>
  </si>
  <si>
    <t>52</t>
  </si>
  <si>
    <t>012002000</t>
  </si>
  <si>
    <t>Geodetické práce</t>
  </si>
  <si>
    <t>…</t>
  </si>
  <si>
    <t>1024</t>
  </si>
  <si>
    <t>-1531490603</t>
  </si>
  <si>
    <t>53</t>
  </si>
  <si>
    <t>013254000</t>
  </si>
  <si>
    <t>Dokumentace skutečného provedení stavby</t>
  </si>
  <si>
    <t>998060824</t>
  </si>
  <si>
    <t>VRN3</t>
  </si>
  <si>
    <t>Zařízení staveniště</t>
  </si>
  <si>
    <t>54</t>
  </si>
  <si>
    <t>030001000</t>
  </si>
  <si>
    <t>1700935453</t>
  </si>
  <si>
    <t>55</t>
  </si>
  <si>
    <t>039002000</t>
  </si>
  <si>
    <t>Zrušení zařízení staveniště</t>
  </si>
  <si>
    <t>-1870116860</t>
  </si>
  <si>
    <t>VRN4</t>
  </si>
  <si>
    <t>Inženýrská činnost</t>
  </si>
  <si>
    <t>56</t>
  </si>
  <si>
    <t>043134000</t>
  </si>
  <si>
    <t>Zkoušky zatěžovací</t>
  </si>
  <si>
    <t>-988025240</t>
  </si>
  <si>
    <t>57</t>
  </si>
  <si>
    <t>045002000</t>
  </si>
  <si>
    <t>Kompletační a koordinační činnost</t>
  </si>
  <si>
    <t>365244650</t>
  </si>
  <si>
    <t>2 - 2. Etapa</t>
  </si>
  <si>
    <t>376090459</t>
  </si>
  <si>
    <t>-652936008</t>
  </si>
  <si>
    <t>113106023</t>
  </si>
  <si>
    <t>Rozebrání dlažeb při překopech komunikací pro pěší ze zámkové dlažby ručně</t>
  </si>
  <si>
    <t>-635377832</t>
  </si>
  <si>
    <t>15*3</t>
  </si>
  <si>
    <t>113107222</t>
  </si>
  <si>
    <t>Odstranění podkladu z kameniva drceného tl 200 mm strojně pl přes 200 m2</t>
  </si>
  <si>
    <t>-1310203410</t>
  </si>
  <si>
    <t>-1629727690</t>
  </si>
  <si>
    <t>763+122+260+13</t>
  </si>
  <si>
    <t>1158*1,05 'Přepočtené koeficientem množství</t>
  </si>
  <si>
    <t>-10368895</t>
  </si>
  <si>
    <t>1125+763+122+260+13</t>
  </si>
  <si>
    <t>113202111</t>
  </si>
  <si>
    <t>Vytrhání obrub krajníků obrubníků stojatých</t>
  </si>
  <si>
    <t>98878872</t>
  </si>
  <si>
    <t>195*4+62</t>
  </si>
  <si>
    <t>-741430376</t>
  </si>
  <si>
    <t>103*5*0,2</t>
  </si>
  <si>
    <t>122101102</t>
  </si>
  <si>
    <t>Odkopávky a prokopávky nezapažené v hornině tř. 1 a 2 objem do 1000 m3</t>
  </si>
  <si>
    <t>-13076773</t>
  </si>
  <si>
    <t>185,5*5*0,2</t>
  </si>
  <si>
    <t>-250019320</t>
  </si>
  <si>
    <t>-148837760</t>
  </si>
  <si>
    <t>-2115533536</t>
  </si>
  <si>
    <t>587174923</t>
  </si>
  <si>
    <t>-1115789151</t>
  </si>
  <si>
    <t>-1608868421</t>
  </si>
  <si>
    <t>-304707676</t>
  </si>
  <si>
    <t>185,5*1,8 'Přepočtené koeficientem množství</t>
  </si>
  <si>
    <t>17</t>
  </si>
  <si>
    <t>-1965777625</t>
  </si>
  <si>
    <t>515+1125+122+763+260+13</t>
  </si>
  <si>
    <t>18</t>
  </si>
  <si>
    <t>358933739</t>
  </si>
  <si>
    <t>19</t>
  </si>
  <si>
    <t>564201111</t>
  </si>
  <si>
    <t>Podklad nebo podsyp ze štěrkopísku ŠP tl 40 mm</t>
  </si>
  <si>
    <t>1349781879</t>
  </si>
  <si>
    <t>260*1,04 'Přepočtené koeficientem množství</t>
  </si>
  <si>
    <t>20</t>
  </si>
  <si>
    <t>564811111</t>
  </si>
  <si>
    <t>Lokální vyspravení původní štěrkodrti</t>
  </si>
  <si>
    <t>-397249995</t>
  </si>
  <si>
    <t>1125*0,4 'Přepočtené koeficientem množství</t>
  </si>
  <si>
    <t>564821111</t>
  </si>
  <si>
    <t>Podklad ze štěrkodrtě ŠD tl 80 mm</t>
  </si>
  <si>
    <t>77107177</t>
  </si>
  <si>
    <t>728497073</t>
  </si>
  <si>
    <t>763+38,2</t>
  </si>
  <si>
    <t>801,2*1,05 'Přepočtené koeficientem množství</t>
  </si>
  <si>
    <t>327099870</t>
  </si>
  <si>
    <t>122+260</t>
  </si>
  <si>
    <t>382*1,05 'Přepočtené koeficientem množství</t>
  </si>
  <si>
    <t>-180570765</t>
  </si>
  <si>
    <t>573211111</t>
  </si>
  <si>
    <t>Postřik živičný spojovací z asfaltu v množství 0,60 kg/m2</t>
  </si>
  <si>
    <t>-1598398264</t>
  </si>
  <si>
    <t>998450419</t>
  </si>
  <si>
    <t>-435821483</t>
  </si>
  <si>
    <t>64461760</t>
  </si>
  <si>
    <t>819766702</t>
  </si>
  <si>
    <t>0,8*4*4+4*1*5+5,4*0,5*2</t>
  </si>
  <si>
    <t>-2046695458</t>
  </si>
  <si>
    <t>596212213</t>
  </si>
  <si>
    <t>Kladení zámkové (voděpropustné) dlažby pozemních komunikací tl 80 mm skupiny A pl přes 300 m2 vč. zasypání spár štěrkodrtí nebo substrátem se směsí osiva</t>
  </si>
  <si>
    <t>1850088531</t>
  </si>
  <si>
    <t>59245270</t>
  </si>
  <si>
    <t>Dlažba voděpropustná betonová 24x17x8 cm přírodní</t>
  </si>
  <si>
    <t>-1170318602</t>
  </si>
  <si>
    <t>260*1,02 'Přepočtené koeficientem množství</t>
  </si>
  <si>
    <t>KS</t>
  </si>
  <si>
    <t>Kontejnerové stání - fix</t>
  </si>
  <si>
    <t>soubor</t>
  </si>
  <si>
    <t>2084789511</t>
  </si>
  <si>
    <t>1499865709</t>
  </si>
  <si>
    <t>1424747948</t>
  </si>
  <si>
    <t>-507025664</t>
  </si>
  <si>
    <t>1267131717</t>
  </si>
  <si>
    <t>195*2+52+5*2</t>
  </si>
  <si>
    <t>267608655</t>
  </si>
  <si>
    <t>-1594264734</t>
  </si>
  <si>
    <t>107*2+195+10+8+8+10*2+40</t>
  </si>
  <si>
    <t>-1853522342</t>
  </si>
  <si>
    <t>984206115</t>
  </si>
  <si>
    <t>195*2+5*2</t>
  </si>
  <si>
    <t>-162393715</t>
  </si>
  <si>
    <t>1868680167</t>
  </si>
  <si>
    <t>-1837247350</t>
  </si>
  <si>
    <t>1227566449</t>
  </si>
  <si>
    <t>1054,746*8</t>
  </si>
  <si>
    <t>-2081394630</t>
  </si>
  <si>
    <t>721,428+172,61+11,7</t>
  </si>
  <si>
    <t>-851684677</t>
  </si>
  <si>
    <t>894,038*8</t>
  </si>
  <si>
    <t>-813645716</t>
  </si>
  <si>
    <t>46515010</t>
  </si>
  <si>
    <t>-1553741713</t>
  </si>
  <si>
    <t>322019821</t>
  </si>
  <si>
    <t>-1444169290</t>
  </si>
  <si>
    <t>1935223483</t>
  </si>
  <si>
    <t>-1162289174</t>
  </si>
  <si>
    <t>1835358743</t>
  </si>
  <si>
    <t>670291621</t>
  </si>
  <si>
    <t>372318279</t>
  </si>
  <si>
    <t>58</t>
  </si>
  <si>
    <t>1718254023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</si>
</sst>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2018/17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Rekonstrukce ulice Komenského, CV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6. 9. 2018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1" s="7" customFormat="1" ht="16.5" customHeight="1">
      <c r="A95" s="118" t="s">
        <v>77</v>
      </c>
      <c r="B95" s="119"/>
      <c r="C95" s="120"/>
      <c r="D95" s="121" t="s">
        <v>78</v>
      </c>
      <c r="E95" s="121"/>
      <c r="F95" s="121"/>
      <c r="G95" s="121"/>
      <c r="H95" s="121"/>
      <c r="I95" s="122"/>
      <c r="J95" s="121" t="s">
        <v>79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'1 - 1. Etapa'!J30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'1 - 1. Etapa'!P129</f>
        <v>0</v>
      </c>
      <c r="AV95" s="127">
        <f>'1 - 1. Etapa'!J33</f>
        <v>0</v>
      </c>
      <c r="AW95" s="127">
        <f>'1 - 1. Etapa'!J34</f>
        <v>0</v>
      </c>
      <c r="AX95" s="127">
        <f>'1 - 1. Etapa'!J35</f>
        <v>0</v>
      </c>
      <c r="AY95" s="127">
        <f>'1 - 1. Etapa'!J36</f>
        <v>0</v>
      </c>
      <c r="AZ95" s="127">
        <f>'1 - 1. Etapa'!F33</f>
        <v>0</v>
      </c>
      <c r="BA95" s="127">
        <f>'1 - 1. Etapa'!F34</f>
        <v>0</v>
      </c>
      <c r="BB95" s="127">
        <f>'1 - 1. Etapa'!F35</f>
        <v>0</v>
      </c>
      <c r="BC95" s="127">
        <f>'1 - 1. Etapa'!F36</f>
        <v>0</v>
      </c>
      <c r="BD95" s="129">
        <f>'1 - 1. Etapa'!F37</f>
        <v>0</v>
      </c>
      <c r="BE95" s="7"/>
      <c r="BT95" s="130" t="s">
        <v>78</v>
      </c>
      <c r="BV95" s="130" t="s">
        <v>75</v>
      </c>
      <c r="BW95" s="130" t="s">
        <v>81</v>
      </c>
      <c r="BX95" s="130" t="s">
        <v>5</v>
      </c>
      <c r="CL95" s="130" t="s">
        <v>1</v>
      </c>
      <c r="CM95" s="130" t="s">
        <v>82</v>
      </c>
    </row>
    <row r="96" spans="1:91" s="7" customFormat="1" ht="16.5" customHeight="1">
      <c r="A96" s="118" t="s">
        <v>77</v>
      </c>
      <c r="B96" s="119"/>
      <c r="C96" s="120"/>
      <c r="D96" s="121" t="s">
        <v>82</v>
      </c>
      <c r="E96" s="121"/>
      <c r="F96" s="121"/>
      <c r="G96" s="121"/>
      <c r="H96" s="121"/>
      <c r="I96" s="122"/>
      <c r="J96" s="121" t="s">
        <v>83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'2 - 2. Etapa'!J30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80</v>
      </c>
      <c r="AR96" s="125"/>
      <c r="AS96" s="131">
        <v>0</v>
      </c>
      <c r="AT96" s="132">
        <f>ROUND(SUM(AV96:AW96),2)</f>
        <v>0</v>
      </c>
      <c r="AU96" s="133">
        <f>'2 - 2. Etapa'!P129</f>
        <v>0</v>
      </c>
      <c r="AV96" s="132">
        <f>'2 - 2. Etapa'!J33</f>
        <v>0</v>
      </c>
      <c r="AW96" s="132">
        <f>'2 - 2. Etapa'!J34</f>
        <v>0</v>
      </c>
      <c r="AX96" s="132">
        <f>'2 - 2. Etapa'!J35</f>
        <v>0</v>
      </c>
      <c r="AY96" s="132">
        <f>'2 - 2. Etapa'!J36</f>
        <v>0</v>
      </c>
      <c r="AZ96" s="132">
        <f>'2 - 2. Etapa'!F33</f>
        <v>0</v>
      </c>
      <c r="BA96" s="132">
        <f>'2 - 2. Etapa'!F34</f>
        <v>0</v>
      </c>
      <c r="BB96" s="132">
        <f>'2 - 2. Etapa'!F35</f>
        <v>0</v>
      </c>
      <c r="BC96" s="132">
        <f>'2 - 2. Etapa'!F36</f>
        <v>0</v>
      </c>
      <c r="BD96" s="134">
        <f>'2 - 2. Etapa'!F37</f>
        <v>0</v>
      </c>
      <c r="BE96" s="7"/>
      <c r="BT96" s="130" t="s">
        <v>78</v>
      </c>
      <c r="BV96" s="130" t="s">
        <v>75</v>
      </c>
      <c r="BW96" s="130" t="s">
        <v>84</v>
      </c>
      <c r="BX96" s="130" t="s">
        <v>5</v>
      </c>
      <c r="CL96" s="130" t="s">
        <v>1</v>
      </c>
      <c r="CM96" s="130" t="s">
        <v>82</v>
      </c>
    </row>
    <row r="97" spans="1:5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1 - 1. Etapa'!C2" display="/"/>
    <hyperlink ref="A96" location="'2 - 2. Etap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82</v>
      </c>
    </row>
    <row r="4" spans="2:46" s="1" customFormat="1" ht="24.95" customHeight="1">
      <c r="B4" s="19"/>
      <c r="D4" s="139" t="s">
        <v>85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Rekonstrukce ulice Komenského, CV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86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87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6. 9. 2018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tr">
        <f>IF('Rekapitulace stavby'!E11="","",'Rekapitulace stavby'!E11)</f>
        <v xml:space="preserve"> </v>
      </c>
      <c r="F15" s="37"/>
      <c r="G15" s="37"/>
      <c r="H15" s="37"/>
      <c r="I15" s="146" t="s">
        <v>26</v>
      </c>
      <c r="J15" s="145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27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29</v>
      </c>
      <c r="E20" s="37"/>
      <c r="F20" s="37"/>
      <c r="G20" s="37"/>
      <c r="H20" s="37"/>
      <c r="I20" s="146" t="s">
        <v>25</v>
      </c>
      <c r="J20" s="145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tr">
        <f>IF('Rekapitulace stavby'!E17="","",'Rekapitulace stavby'!E17)</f>
        <v xml:space="preserve"> </v>
      </c>
      <c r="F21" s="37"/>
      <c r="G21" s="37"/>
      <c r="H21" s="37"/>
      <c r="I21" s="146" t="s">
        <v>26</v>
      </c>
      <c r="J21" s="145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31</v>
      </c>
      <c r="E23" s="37"/>
      <c r="F23" s="37"/>
      <c r="G23" s="37"/>
      <c r="H23" s="37"/>
      <c r="I23" s="146" t="s">
        <v>25</v>
      </c>
      <c r="J23" s="145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tr">
        <f>IF('Rekapitulace stavby'!E20="","",'Rekapitulace stavby'!E20)</f>
        <v xml:space="preserve"> </v>
      </c>
      <c r="F24" s="37"/>
      <c r="G24" s="37"/>
      <c r="H24" s="37"/>
      <c r="I24" s="146" t="s">
        <v>26</v>
      </c>
      <c r="J24" s="145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32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33</v>
      </c>
      <c r="E30" s="37"/>
      <c r="F30" s="37"/>
      <c r="G30" s="37"/>
      <c r="H30" s="37"/>
      <c r="I30" s="143"/>
      <c r="J30" s="156">
        <f>ROUND(J129,2)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35</v>
      </c>
      <c r="G32" s="37"/>
      <c r="H32" s="37"/>
      <c r="I32" s="158" t="s">
        <v>34</v>
      </c>
      <c r="J32" s="157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37</v>
      </c>
      <c r="E33" s="141" t="s">
        <v>38</v>
      </c>
      <c r="F33" s="160">
        <f>ROUND((SUM(BE129:BE234)),2)</f>
        <v>0</v>
      </c>
      <c r="G33" s="37"/>
      <c r="H33" s="37"/>
      <c r="I33" s="161">
        <v>0.21</v>
      </c>
      <c r="J33" s="160">
        <f>ROUND(((SUM(BE129:BE234))*I33),2)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39</v>
      </c>
      <c r="F34" s="160">
        <f>ROUND((SUM(BF129:BF234)),2)</f>
        <v>0</v>
      </c>
      <c r="G34" s="37"/>
      <c r="H34" s="37"/>
      <c r="I34" s="161">
        <v>0.15</v>
      </c>
      <c r="J34" s="160">
        <f>ROUND(((SUM(BF129:BF234))*I34),2)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40</v>
      </c>
      <c r="F35" s="160">
        <f>ROUND((SUM(BG129:BG234)),2)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41</v>
      </c>
      <c r="F36" s="160">
        <f>ROUND((SUM(BH129:BH234)),2)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42</v>
      </c>
      <c r="F37" s="160">
        <f>ROUND((SUM(BI129:BI234)),2)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43</v>
      </c>
      <c r="E39" s="164"/>
      <c r="F39" s="164"/>
      <c r="G39" s="165" t="s">
        <v>44</v>
      </c>
      <c r="H39" s="166" t="s">
        <v>45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46</v>
      </c>
      <c r="E50" s="171"/>
      <c r="F50" s="171"/>
      <c r="G50" s="170" t="s">
        <v>47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48</v>
      </c>
      <c r="E61" s="174"/>
      <c r="F61" s="175" t="s">
        <v>49</v>
      </c>
      <c r="G61" s="173" t="s">
        <v>48</v>
      </c>
      <c r="H61" s="174"/>
      <c r="I61" s="176"/>
      <c r="J61" s="177" t="s">
        <v>49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50</v>
      </c>
      <c r="E65" s="178"/>
      <c r="F65" s="178"/>
      <c r="G65" s="170" t="s">
        <v>51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48</v>
      </c>
      <c r="E76" s="174"/>
      <c r="F76" s="175" t="s">
        <v>49</v>
      </c>
      <c r="G76" s="173" t="s">
        <v>48</v>
      </c>
      <c r="H76" s="174"/>
      <c r="I76" s="176"/>
      <c r="J76" s="177" t="s">
        <v>49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88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Rekonstrukce ulice Komenského, CV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86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1 - 1. Etapa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146" t="s">
        <v>22</v>
      </c>
      <c r="J89" s="78" t="str">
        <f>IF(J12="","",J12)</f>
        <v>6. 9. 2018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46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146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89</v>
      </c>
      <c r="D94" s="188"/>
      <c r="E94" s="188"/>
      <c r="F94" s="188"/>
      <c r="G94" s="188"/>
      <c r="H94" s="188"/>
      <c r="I94" s="189"/>
      <c r="J94" s="190" t="s">
        <v>90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91</v>
      </c>
      <c r="D96" s="39"/>
      <c r="E96" s="39"/>
      <c r="F96" s="39"/>
      <c r="G96" s="39"/>
      <c r="H96" s="39"/>
      <c r="I96" s="143"/>
      <c r="J96" s="109">
        <f>J129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92</v>
      </c>
    </row>
    <row r="97" spans="1:31" s="9" customFormat="1" ht="24.95" customHeight="1">
      <c r="A97" s="9"/>
      <c r="B97" s="192"/>
      <c r="C97" s="193"/>
      <c r="D97" s="194" t="s">
        <v>93</v>
      </c>
      <c r="E97" s="195"/>
      <c r="F97" s="195"/>
      <c r="G97" s="195"/>
      <c r="H97" s="195"/>
      <c r="I97" s="196"/>
      <c r="J97" s="197">
        <f>J130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94</v>
      </c>
      <c r="E98" s="202"/>
      <c r="F98" s="202"/>
      <c r="G98" s="202"/>
      <c r="H98" s="202"/>
      <c r="I98" s="203"/>
      <c r="J98" s="204">
        <f>J131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95</v>
      </c>
      <c r="E99" s="202"/>
      <c r="F99" s="202"/>
      <c r="G99" s="202"/>
      <c r="H99" s="202"/>
      <c r="I99" s="203"/>
      <c r="J99" s="204">
        <f>J159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96</v>
      </c>
      <c r="E100" s="202"/>
      <c r="F100" s="202"/>
      <c r="G100" s="202"/>
      <c r="H100" s="202"/>
      <c r="I100" s="203"/>
      <c r="J100" s="204">
        <f>J163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9"/>
      <c r="C101" s="200"/>
      <c r="D101" s="201" t="s">
        <v>97</v>
      </c>
      <c r="E101" s="202"/>
      <c r="F101" s="202"/>
      <c r="G101" s="202"/>
      <c r="H101" s="202"/>
      <c r="I101" s="203"/>
      <c r="J101" s="204">
        <f>J165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9"/>
      <c r="C102" s="200"/>
      <c r="D102" s="201" t="s">
        <v>98</v>
      </c>
      <c r="E102" s="202"/>
      <c r="F102" s="202"/>
      <c r="G102" s="202"/>
      <c r="H102" s="202"/>
      <c r="I102" s="203"/>
      <c r="J102" s="204">
        <f>J184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9"/>
      <c r="C103" s="200"/>
      <c r="D103" s="201" t="s">
        <v>99</v>
      </c>
      <c r="E103" s="202"/>
      <c r="F103" s="202"/>
      <c r="G103" s="202"/>
      <c r="H103" s="202"/>
      <c r="I103" s="203"/>
      <c r="J103" s="204">
        <f>J187</f>
        <v>0</v>
      </c>
      <c r="K103" s="200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9"/>
      <c r="C104" s="200"/>
      <c r="D104" s="201" t="s">
        <v>100</v>
      </c>
      <c r="E104" s="202"/>
      <c r="F104" s="202"/>
      <c r="G104" s="202"/>
      <c r="H104" s="202"/>
      <c r="I104" s="203"/>
      <c r="J104" s="204">
        <f>J204</f>
        <v>0</v>
      </c>
      <c r="K104" s="200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9"/>
      <c r="C105" s="200"/>
      <c r="D105" s="201" t="s">
        <v>101</v>
      </c>
      <c r="E105" s="202"/>
      <c r="F105" s="202"/>
      <c r="G105" s="202"/>
      <c r="H105" s="202"/>
      <c r="I105" s="203"/>
      <c r="J105" s="204">
        <f>J223</f>
        <v>0</v>
      </c>
      <c r="K105" s="200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2"/>
      <c r="C106" s="193"/>
      <c r="D106" s="194" t="s">
        <v>102</v>
      </c>
      <c r="E106" s="195"/>
      <c r="F106" s="195"/>
      <c r="G106" s="195"/>
      <c r="H106" s="195"/>
      <c r="I106" s="196"/>
      <c r="J106" s="197">
        <f>J225</f>
        <v>0</v>
      </c>
      <c r="K106" s="193"/>
      <c r="L106" s="19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9"/>
      <c r="C107" s="200"/>
      <c r="D107" s="201" t="s">
        <v>103</v>
      </c>
      <c r="E107" s="202"/>
      <c r="F107" s="202"/>
      <c r="G107" s="202"/>
      <c r="H107" s="202"/>
      <c r="I107" s="203"/>
      <c r="J107" s="204">
        <f>J226</f>
        <v>0</v>
      </c>
      <c r="K107" s="200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9"/>
      <c r="C108" s="200"/>
      <c r="D108" s="201" t="s">
        <v>104</v>
      </c>
      <c r="E108" s="202"/>
      <c r="F108" s="202"/>
      <c r="G108" s="202"/>
      <c r="H108" s="202"/>
      <c r="I108" s="203"/>
      <c r="J108" s="204">
        <f>J229</f>
        <v>0</v>
      </c>
      <c r="K108" s="200"/>
      <c r="L108" s="20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9"/>
      <c r="C109" s="200"/>
      <c r="D109" s="201" t="s">
        <v>105</v>
      </c>
      <c r="E109" s="202"/>
      <c r="F109" s="202"/>
      <c r="G109" s="202"/>
      <c r="H109" s="202"/>
      <c r="I109" s="203"/>
      <c r="J109" s="204">
        <f>J232</f>
        <v>0</v>
      </c>
      <c r="K109" s="200"/>
      <c r="L109" s="20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82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85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106</v>
      </c>
      <c r="D116" s="39"/>
      <c r="E116" s="39"/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4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86" t="str">
        <f>E7</f>
        <v>Rekonstrukce ulice Komenského, CV</v>
      </c>
      <c r="F119" s="31"/>
      <c r="G119" s="31"/>
      <c r="H119" s="31"/>
      <c r="I119" s="14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86</v>
      </c>
      <c r="D120" s="39"/>
      <c r="E120" s="39"/>
      <c r="F120" s="39"/>
      <c r="G120" s="39"/>
      <c r="H120" s="39"/>
      <c r="I120" s="14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6.5" customHeight="1">
      <c r="A121" s="37"/>
      <c r="B121" s="38"/>
      <c r="C121" s="39"/>
      <c r="D121" s="39"/>
      <c r="E121" s="75" t="str">
        <f>E9</f>
        <v>1 - 1. Etapa</v>
      </c>
      <c r="F121" s="39"/>
      <c r="G121" s="39"/>
      <c r="H121" s="39"/>
      <c r="I121" s="14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14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20</v>
      </c>
      <c r="D123" s="39"/>
      <c r="E123" s="39"/>
      <c r="F123" s="26" t="str">
        <f>F12</f>
        <v xml:space="preserve"> </v>
      </c>
      <c r="G123" s="39"/>
      <c r="H123" s="39"/>
      <c r="I123" s="146" t="s">
        <v>22</v>
      </c>
      <c r="J123" s="78" t="str">
        <f>IF(J12="","",J12)</f>
        <v>6. 9. 2018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4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24</v>
      </c>
      <c r="D125" s="39"/>
      <c r="E125" s="39"/>
      <c r="F125" s="26" t="str">
        <f>E15</f>
        <v xml:space="preserve"> </v>
      </c>
      <c r="G125" s="39"/>
      <c r="H125" s="39"/>
      <c r="I125" s="146" t="s">
        <v>29</v>
      </c>
      <c r="J125" s="35" t="str">
        <f>E21</f>
        <v xml:space="preserve"> 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27</v>
      </c>
      <c r="D126" s="39"/>
      <c r="E126" s="39"/>
      <c r="F126" s="26" t="str">
        <f>IF(E18="","",E18)</f>
        <v>Vyplň údaj</v>
      </c>
      <c r="G126" s="39"/>
      <c r="H126" s="39"/>
      <c r="I126" s="146" t="s">
        <v>31</v>
      </c>
      <c r="J126" s="35" t="str">
        <f>E24</f>
        <v xml:space="preserve"> 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0.3" customHeight="1">
      <c r="A127" s="37"/>
      <c r="B127" s="38"/>
      <c r="C127" s="39"/>
      <c r="D127" s="39"/>
      <c r="E127" s="39"/>
      <c r="F127" s="39"/>
      <c r="G127" s="39"/>
      <c r="H127" s="39"/>
      <c r="I127" s="14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11" customFormat="1" ht="29.25" customHeight="1">
      <c r="A128" s="206"/>
      <c r="B128" s="207"/>
      <c r="C128" s="208" t="s">
        <v>107</v>
      </c>
      <c r="D128" s="209" t="s">
        <v>58</v>
      </c>
      <c r="E128" s="209" t="s">
        <v>54</v>
      </c>
      <c r="F128" s="209" t="s">
        <v>55</v>
      </c>
      <c r="G128" s="209" t="s">
        <v>108</v>
      </c>
      <c r="H128" s="209" t="s">
        <v>109</v>
      </c>
      <c r="I128" s="210" t="s">
        <v>110</v>
      </c>
      <c r="J128" s="211" t="s">
        <v>90</v>
      </c>
      <c r="K128" s="212" t="s">
        <v>111</v>
      </c>
      <c r="L128" s="213"/>
      <c r="M128" s="99" t="s">
        <v>1</v>
      </c>
      <c r="N128" s="100" t="s">
        <v>37</v>
      </c>
      <c r="O128" s="100" t="s">
        <v>112</v>
      </c>
      <c r="P128" s="100" t="s">
        <v>113</v>
      </c>
      <c r="Q128" s="100" t="s">
        <v>114</v>
      </c>
      <c r="R128" s="100" t="s">
        <v>115</v>
      </c>
      <c r="S128" s="100" t="s">
        <v>116</v>
      </c>
      <c r="T128" s="101" t="s">
        <v>117</v>
      </c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</row>
    <row r="129" spans="1:63" s="2" customFormat="1" ht="22.8" customHeight="1">
      <c r="A129" s="37"/>
      <c r="B129" s="38"/>
      <c r="C129" s="106" t="s">
        <v>118</v>
      </c>
      <c r="D129" s="39"/>
      <c r="E129" s="39"/>
      <c r="F129" s="39"/>
      <c r="G129" s="39"/>
      <c r="H129" s="39"/>
      <c r="I129" s="143"/>
      <c r="J129" s="214">
        <f>BK129</f>
        <v>0</v>
      </c>
      <c r="K129" s="39"/>
      <c r="L129" s="43"/>
      <c r="M129" s="102"/>
      <c r="N129" s="215"/>
      <c r="O129" s="103"/>
      <c r="P129" s="216">
        <f>P130+P225</f>
        <v>0</v>
      </c>
      <c r="Q129" s="103"/>
      <c r="R129" s="216">
        <f>R130+R225</f>
        <v>238.56693079999997</v>
      </c>
      <c r="S129" s="103"/>
      <c r="T129" s="217">
        <f>T130+T225</f>
        <v>1127.258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72</v>
      </c>
      <c r="AU129" s="16" t="s">
        <v>92</v>
      </c>
      <c r="BK129" s="218">
        <f>BK130+BK225</f>
        <v>0</v>
      </c>
    </row>
    <row r="130" spans="1:63" s="12" customFormat="1" ht="25.9" customHeight="1">
      <c r="A130" s="12"/>
      <c r="B130" s="219"/>
      <c r="C130" s="220"/>
      <c r="D130" s="221" t="s">
        <v>72</v>
      </c>
      <c r="E130" s="222" t="s">
        <v>119</v>
      </c>
      <c r="F130" s="222" t="s">
        <v>120</v>
      </c>
      <c r="G130" s="220"/>
      <c r="H130" s="220"/>
      <c r="I130" s="223"/>
      <c r="J130" s="224">
        <f>BK130</f>
        <v>0</v>
      </c>
      <c r="K130" s="220"/>
      <c r="L130" s="225"/>
      <c r="M130" s="226"/>
      <c r="N130" s="227"/>
      <c r="O130" s="227"/>
      <c r="P130" s="228">
        <f>P131+P159+P163+P165+P184+P187+P204+P223</f>
        <v>0</v>
      </c>
      <c r="Q130" s="227"/>
      <c r="R130" s="228">
        <f>R131+R159+R163+R165+R184+R187+R204+R223</f>
        <v>238.56693079999997</v>
      </c>
      <c r="S130" s="227"/>
      <c r="T130" s="229">
        <f>T131+T159+T163+T165+T184+T187+T204+T223</f>
        <v>1127.258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78</v>
      </c>
      <c r="AT130" s="231" t="s">
        <v>72</v>
      </c>
      <c r="AU130" s="231" t="s">
        <v>73</v>
      </c>
      <c r="AY130" s="230" t="s">
        <v>121</v>
      </c>
      <c r="BK130" s="232">
        <f>BK131+BK159+BK163+BK165+BK184+BK187+BK204+BK223</f>
        <v>0</v>
      </c>
    </row>
    <row r="131" spans="1:63" s="12" customFormat="1" ht="22.8" customHeight="1">
      <c r="A131" s="12"/>
      <c r="B131" s="219"/>
      <c r="C131" s="220"/>
      <c r="D131" s="221" t="s">
        <v>72</v>
      </c>
      <c r="E131" s="233" t="s">
        <v>78</v>
      </c>
      <c r="F131" s="233" t="s">
        <v>122</v>
      </c>
      <c r="G131" s="220"/>
      <c r="H131" s="220"/>
      <c r="I131" s="223"/>
      <c r="J131" s="234">
        <f>BK131</f>
        <v>0</v>
      </c>
      <c r="K131" s="220"/>
      <c r="L131" s="225"/>
      <c r="M131" s="226"/>
      <c r="N131" s="227"/>
      <c r="O131" s="227"/>
      <c r="P131" s="228">
        <f>SUM(P132:P158)</f>
        <v>0</v>
      </c>
      <c r="Q131" s="227"/>
      <c r="R131" s="228">
        <f>SUM(R132:R158)</f>
        <v>0.0005</v>
      </c>
      <c r="S131" s="227"/>
      <c r="T131" s="229">
        <f>SUM(T132:T158)</f>
        <v>1118.458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0" t="s">
        <v>78</v>
      </c>
      <c r="AT131" s="231" t="s">
        <v>72</v>
      </c>
      <c r="AU131" s="231" t="s">
        <v>78</v>
      </c>
      <c r="AY131" s="230" t="s">
        <v>121</v>
      </c>
      <c r="BK131" s="232">
        <f>SUM(BK132:BK158)</f>
        <v>0</v>
      </c>
    </row>
    <row r="132" spans="1:65" s="2" customFormat="1" ht="24" customHeight="1">
      <c r="A132" s="37"/>
      <c r="B132" s="38"/>
      <c r="C132" s="235" t="s">
        <v>78</v>
      </c>
      <c r="D132" s="235" t="s">
        <v>123</v>
      </c>
      <c r="E132" s="236" t="s">
        <v>124</v>
      </c>
      <c r="F132" s="237" t="s">
        <v>125</v>
      </c>
      <c r="G132" s="238" t="s">
        <v>126</v>
      </c>
      <c r="H132" s="239">
        <v>10</v>
      </c>
      <c r="I132" s="240"/>
      <c r="J132" s="241">
        <f>ROUND(I132*H132,2)</f>
        <v>0</v>
      </c>
      <c r="K132" s="242"/>
      <c r="L132" s="43"/>
      <c r="M132" s="243" t="s">
        <v>1</v>
      </c>
      <c r="N132" s="244" t="s">
        <v>38</v>
      </c>
      <c r="O132" s="90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7" t="s">
        <v>127</v>
      </c>
      <c r="AT132" s="247" t="s">
        <v>123</v>
      </c>
      <c r="AU132" s="247" t="s">
        <v>82</v>
      </c>
      <c r="AY132" s="16" t="s">
        <v>121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6" t="s">
        <v>78</v>
      </c>
      <c r="BK132" s="248">
        <f>ROUND(I132*H132,2)</f>
        <v>0</v>
      </c>
      <c r="BL132" s="16" t="s">
        <v>127</v>
      </c>
      <c r="BM132" s="247" t="s">
        <v>128</v>
      </c>
    </row>
    <row r="133" spans="1:65" s="2" customFormat="1" ht="16.5" customHeight="1">
      <c r="A133" s="37"/>
      <c r="B133" s="38"/>
      <c r="C133" s="235" t="s">
        <v>82</v>
      </c>
      <c r="D133" s="235" t="s">
        <v>123</v>
      </c>
      <c r="E133" s="236" t="s">
        <v>129</v>
      </c>
      <c r="F133" s="237" t="s">
        <v>130</v>
      </c>
      <c r="G133" s="238" t="s">
        <v>126</v>
      </c>
      <c r="H133" s="239">
        <v>10</v>
      </c>
      <c r="I133" s="240"/>
      <c r="J133" s="241">
        <f>ROUND(I133*H133,2)</f>
        <v>0</v>
      </c>
      <c r="K133" s="242"/>
      <c r="L133" s="43"/>
      <c r="M133" s="243" t="s">
        <v>1</v>
      </c>
      <c r="N133" s="244" t="s">
        <v>38</v>
      </c>
      <c r="O133" s="90"/>
      <c r="P133" s="245">
        <f>O133*H133</f>
        <v>0</v>
      </c>
      <c r="Q133" s="245">
        <v>5E-05</v>
      </c>
      <c r="R133" s="245">
        <f>Q133*H133</f>
        <v>0.0005</v>
      </c>
      <c r="S133" s="245">
        <v>0</v>
      </c>
      <c r="T133" s="24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7" t="s">
        <v>127</v>
      </c>
      <c r="AT133" s="247" t="s">
        <v>123</v>
      </c>
      <c r="AU133" s="247" t="s">
        <v>82</v>
      </c>
      <c r="AY133" s="16" t="s">
        <v>121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6" t="s">
        <v>78</v>
      </c>
      <c r="BK133" s="248">
        <f>ROUND(I133*H133,2)</f>
        <v>0</v>
      </c>
      <c r="BL133" s="16" t="s">
        <v>127</v>
      </c>
      <c r="BM133" s="247" t="s">
        <v>131</v>
      </c>
    </row>
    <row r="134" spans="1:65" s="2" customFormat="1" ht="24" customHeight="1">
      <c r="A134" s="37"/>
      <c r="B134" s="38"/>
      <c r="C134" s="235" t="s">
        <v>132</v>
      </c>
      <c r="D134" s="235" t="s">
        <v>123</v>
      </c>
      <c r="E134" s="236" t="s">
        <v>133</v>
      </c>
      <c r="F134" s="237" t="s">
        <v>134</v>
      </c>
      <c r="G134" s="238" t="s">
        <v>135</v>
      </c>
      <c r="H134" s="239">
        <v>548</v>
      </c>
      <c r="I134" s="240"/>
      <c r="J134" s="241">
        <f>ROUND(I134*H134,2)</f>
        <v>0</v>
      </c>
      <c r="K134" s="242"/>
      <c r="L134" s="43"/>
      <c r="M134" s="243" t="s">
        <v>1</v>
      </c>
      <c r="N134" s="244" t="s">
        <v>38</v>
      </c>
      <c r="O134" s="90"/>
      <c r="P134" s="245">
        <f>O134*H134</f>
        <v>0</v>
      </c>
      <c r="Q134" s="245">
        <v>0</v>
      </c>
      <c r="R134" s="245">
        <f>Q134*H134</f>
        <v>0</v>
      </c>
      <c r="S134" s="245">
        <v>0.48</v>
      </c>
      <c r="T134" s="246">
        <f>S134*H134</f>
        <v>263.03999999999996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7" t="s">
        <v>127</v>
      </c>
      <c r="AT134" s="247" t="s">
        <v>123</v>
      </c>
      <c r="AU134" s="247" t="s">
        <v>82</v>
      </c>
      <c r="AY134" s="16" t="s">
        <v>121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6" t="s">
        <v>78</v>
      </c>
      <c r="BK134" s="248">
        <f>ROUND(I134*H134,2)</f>
        <v>0</v>
      </c>
      <c r="BL134" s="16" t="s">
        <v>127</v>
      </c>
      <c r="BM134" s="247" t="s">
        <v>136</v>
      </c>
    </row>
    <row r="135" spans="1:51" s="13" customFormat="1" ht="12">
      <c r="A135" s="13"/>
      <c r="B135" s="249"/>
      <c r="C135" s="250"/>
      <c r="D135" s="251" t="s">
        <v>137</v>
      </c>
      <c r="E135" s="252" t="s">
        <v>1</v>
      </c>
      <c r="F135" s="253" t="s">
        <v>138</v>
      </c>
      <c r="G135" s="250"/>
      <c r="H135" s="254">
        <v>548</v>
      </c>
      <c r="I135" s="255"/>
      <c r="J135" s="250"/>
      <c r="K135" s="250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137</v>
      </c>
      <c r="AU135" s="260" t="s">
        <v>82</v>
      </c>
      <c r="AV135" s="13" t="s">
        <v>82</v>
      </c>
      <c r="AW135" s="13" t="s">
        <v>30</v>
      </c>
      <c r="AX135" s="13" t="s">
        <v>73</v>
      </c>
      <c r="AY135" s="260" t="s">
        <v>121</v>
      </c>
    </row>
    <row r="136" spans="1:51" s="14" customFormat="1" ht="12">
      <c r="A136" s="14"/>
      <c r="B136" s="261"/>
      <c r="C136" s="262"/>
      <c r="D136" s="251" t="s">
        <v>137</v>
      </c>
      <c r="E136" s="263" t="s">
        <v>1</v>
      </c>
      <c r="F136" s="264" t="s">
        <v>139</v>
      </c>
      <c r="G136" s="262"/>
      <c r="H136" s="265">
        <v>548</v>
      </c>
      <c r="I136" s="266"/>
      <c r="J136" s="262"/>
      <c r="K136" s="262"/>
      <c r="L136" s="267"/>
      <c r="M136" s="268"/>
      <c r="N136" s="269"/>
      <c r="O136" s="269"/>
      <c r="P136" s="269"/>
      <c r="Q136" s="269"/>
      <c r="R136" s="269"/>
      <c r="S136" s="269"/>
      <c r="T136" s="27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1" t="s">
        <v>137</v>
      </c>
      <c r="AU136" s="271" t="s">
        <v>82</v>
      </c>
      <c r="AV136" s="14" t="s">
        <v>127</v>
      </c>
      <c r="AW136" s="14" t="s">
        <v>30</v>
      </c>
      <c r="AX136" s="14" t="s">
        <v>78</v>
      </c>
      <c r="AY136" s="271" t="s">
        <v>121</v>
      </c>
    </row>
    <row r="137" spans="1:65" s="2" customFormat="1" ht="24" customHeight="1">
      <c r="A137" s="37"/>
      <c r="B137" s="38"/>
      <c r="C137" s="235" t="s">
        <v>127</v>
      </c>
      <c r="D137" s="235" t="s">
        <v>123</v>
      </c>
      <c r="E137" s="236" t="s">
        <v>140</v>
      </c>
      <c r="F137" s="237" t="s">
        <v>141</v>
      </c>
      <c r="G137" s="238" t="s">
        <v>135</v>
      </c>
      <c r="H137" s="239">
        <v>1247.4</v>
      </c>
      <c r="I137" s="240"/>
      <c r="J137" s="241">
        <f>ROUND(I137*H137,2)</f>
        <v>0</v>
      </c>
      <c r="K137" s="242"/>
      <c r="L137" s="43"/>
      <c r="M137" s="243" t="s">
        <v>1</v>
      </c>
      <c r="N137" s="244" t="s">
        <v>38</v>
      </c>
      <c r="O137" s="90"/>
      <c r="P137" s="245">
        <f>O137*H137</f>
        <v>0</v>
      </c>
      <c r="Q137" s="245">
        <v>0</v>
      </c>
      <c r="R137" s="245">
        <f>Q137*H137</f>
        <v>0</v>
      </c>
      <c r="S137" s="245">
        <v>0.44</v>
      </c>
      <c r="T137" s="246">
        <f>S137*H137</f>
        <v>548.856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7" t="s">
        <v>127</v>
      </c>
      <c r="AT137" s="247" t="s">
        <v>123</v>
      </c>
      <c r="AU137" s="247" t="s">
        <v>82</v>
      </c>
      <c r="AY137" s="16" t="s">
        <v>121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6" t="s">
        <v>78</v>
      </c>
      <c r="BK137" s="248">
        <f>ROUND(I137*H137,2)</f>
        <v>0</v>
      </c>
      <c r="BL137" s="16" t="s">
        <v>127</v>
      </c>
      <c r="BM137" s="247" t="s">
        <v>142</v>
      </c>
    </row>
    <row r="138" spans="1:51" s="13" customFormat="1" ht="12">
      <c r="A138" s="13"/>
      <c r="B138" s="249"/>
      <c r="C138" s="250"/>
      <c r="D138" s="251" t="s">
        <v>137</v>
      </c>
      <c r="E138" s="252" t="s">
        <v>1</v>
      </c>
      <c r="F138" s="253" t="s">
        <v>143</v>
      </c>
      <c r="G138" s="250"/>
      <c r="H138" s="254">
        <v>1188</v>
      </c>
      <c r="I138" s="255"/>
      <c r="J138" s="250"/>
      <c r="K138" s="250"/>
      <c r="L138" s="256"/>
      <c r="M138" s="257"/>
      <c r="N138" s="258"/>
      <c r="O138" s="258"/>
      <c r="P138" s="258"/>
      <c r="Q138" s="258"/>
      <c r="R138" s="258"/>
      <c r="S138" s="258"/>
      <c r="T138" s="25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0" t="s">
        <v>137</v>
      </c>
      <c r="AU138" s="260" t="s">
        <v>82</v>
      </c>
      <c r="AV138" s="13" t="s">
        <v>82</v>
      </c>
      <c r="AW138" s="13" t="s">
        <v>30</v>
      </c>
      <c r="AX138" s="13" t="s">
        <v>73</v>
      </c>
      <c r="AY138" s="260" t="s">
        <v>121</v>
      </c>
    </row>
    <row r="139" spans="1:51" s="14" customFormat="1" ht="12">
      <c r="A139" s="14"/>
      <c r="B139" s="261"/>
      <c r="C139" s="262"/>
      <c r="D139" s="251" t="s">
        <v>137</v>
      </c>
      <c r="E139" s="263" t="s">
        <v>1</v>
      </c>
      <c r="F139" s="264" t="s">
        <v>139</v>
      </c>
      <c r="G139" s="262"/>
      <c r="H139" s="265">
        <v>1188</v>
      </c>
      <c r="I139" s="266"/>
      <c r="J139" s="262"/>
      <c r="K139" s="262"/>
      <c r="L139" s="267"/>
      <c r="M139" s="268"/>
      <c r="N139" s="269"/>
      <c r="O139" s="269"/>
      <c r="P139" s="269"/>
      <c r="Q139" s="269"/>
      <c r="R139" s="269"/>
      <c r="S139" s="269"/>
      <c r="T139" s="27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1" t="s">
        <v>137</v>
      </c>
      <c r="AU139" s="271" t="s">
        <v>82</v>
      </c>
      <c r="AV139" s="14" t="s">
        <v>127</v>
      </c>
      <c r="AW139" s="14" t="s">
        <v>30</v>
      </c>
      <c r="AX139" s="14" t="s">
        <v>78</v>
      </c>
      <c r="AY139" s="271" t="s">
        <v>121</v>
      </c>
    </row>
    <row r="140" spans="1:51" s="13" customFormat="1" ht="12">
      <c r="A140" s="13"/>
      <c r="B140" s="249"/>
      <c r="C140" s="250"/>
      <c r="D140" s="251" t="s">
        <v>137</v>
      </c>
      <c r="E140" s="250"/>
      <c r="F140" s="253" t="s">
        <v>144</v>
      </c>
      <c r="G140" s="250"/>
      <c r="H140" s="254">
        <v>1247.4</v>
      </c>
      <c r="I140" s="255"/>
      <c r="J140" s="250"/>
      <c r="K140" s="250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137</v>
      </c>
      <c r="AU140" s="260" t="s">
        <v>82</v>
      </c>
      <c r="AV140" s="13" t="s">
        <v>82</v>
      </c>
      <c r="AW140" s="13" t="s">
        <v>4</v>
      </c>
      <c r="AX140" s="13" t="s">
        <v>78</v>
      </c>
      <c r="AY140" s="260" t="s">
        <v>121</v>
      </c>
    </row>
    <row r="141" spans="1:65" s="2" customFormat="1" ht="24" customHeight="1">
      <c r="A141" s="37"/>
      <c r="B141" s="38"/>
      <c r="C141" s="235" t="s">
        <v>145</v>
      </c>
      <c r="D141" s="235" t="s">
        <v>123</v>
      </c>
      <c r="E141" s="236" t="s">
        <v>146</v>
      </c>
      <c r="F141" s="237" t="s">
        <v>147</v>
      </c>
      <c r="G141" s="238" t="s">
        <v>135</v>
      </c>
      <c r="H141" s="239">
        <v>640</v>
      </c>
      <c r="I141" s="240"/>
      <c r="J141" s="241">
        <f>ROUND(I141*H141,2)</f>
        <v>0</v>
      </c>
      <c r="K141" s="242"/>
      <c r="L141" s="43"/>
      <c r="M141" s="243" t="s">
        <v>1</v>
      </c>
      <c r="N141" s="244" t="s">
        <v>38</v>
      </c>
      <c r="O141" s="90"/>
      <c r="P141" s="245">
        <f>O141*H141</f>
        <v>0</v>
      </c>
      <c r="Q141" s="245">
        <v>0</v>
      </c>
      <c r="R141" s="245">
        <f>Q141*H141</f>
        <v>0</v>
      </c>
      <c r="S141" s="245">
        <v>0.316</v>
      </c>
      <c r="T141" s="246">
        <f>S141*H141</f>
        <v>202.24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7" t="s">
        <v>127</v>
      </c>
      <c r="AT141" s="247" t="s">
        <v>123</v>
      </c>
      <c r="AU141" s="247" t="s">
        <v>82</v>
      </c>
      <c r="AY141" s="16" t="s">
        <v>121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6" t="s">
        <v>78</v>
      </c>
      <c r="BK141" s="248">
        <f>ROUND(I141*H141,2)</f>
        <v>0</v>
      </c>
      <c r="BL141" s="16" t="s">
        <v>127</v>
      </c>
      <c r="BM141" s="247" t="s">
        <v>148</v>
      </c>
    </row>
    <row r="142" spans="1:65" s="2" customFormat="1" ht="24" customHeight="1">
      <c r="A142" s="37"/>
      <c r="B142" s="38"/>
      <c r="C142" s="235" t="s">
        <v>149</v>
      </c>
      <c r="D142" s="235" t="s">
        <v>123</v>
      </c>
      <c r="E142" s="236" t="s">
        <v>150</v>
      </c>
      <c r="F142" s="237" t="s">
        <v>151</v>
      </c>
      <c r="G142" s="238" t="s">
        <v>135</v>
      </c>
      <c r="H142" s="239">
        <v>50</v>
      </c>
      <c r="I142" s="240"/>
      <c r="J142" s="241">
        <f>ROUND(I142*H142,2)</f>
        <v>0</v>
      </c>
      <c r="K142" s="242"/>
      <c r="L142" s="43"/>
      <c r="M142" s="243" t="s">
        <v>1</v>
      </c>
      <c r="N142" s="244" t="s">
        <v>38</v>
      </c>
      <c r="O142" s="90"/>
      <c r="P142" s="245">
        <f>O142*H142</f>
        <v>0</v>
      </c>
      <c r="Q142" s="245">
        <v>0</v>
      </c>
      <c r="R142" s="245">
        <f>Q142*H142</f>
        <v>0</v>
      </c>
      <c r="S142" s="245">
        <v>0.93</v>
      </c>
      <c r="T142" s="246">
        <f>S142*H142</f>
        <v>46.5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47" t="s">
        <v>127</v>
      </c>
      <c r="AT142" s="247" t="s">
        <v>123</v>
      </c>
      <c r="AU142" s="247" t="s">
        <v>82</v>
      </c>
      <c r="AY142" s="16" t="s">
        <v>121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6" t="s">
        <v>78</v>
      </c>
      <c r="BK142" s="248">
        <f>ROUND(I142*H142,2)</f>
        <v>0</v>
      </c>
      <c r="BL142" s="16" t="s">
        <v>127</v>
      </c>
      <c r="BM142" s="247" t="s">
        <v>152</v>
      </c>
    </row>
    <row r="143" spans="1:65" s="2" customFormat="1" ht="16.5" customHeight="1">
      <c r="A143" s="37"/>
      <c r="B143" s="38"/>
      <c r="C143" s="235" t="s">
        <v>153</v>
      </c>
      <c r="D143" s="235" t="s">
        <v>123</v>
      </c>
      <c r="E143" s="236" t="s">
        <v>154</v>
      </c>
      <c r="F143" s="237" t="s">
        <v>155</v>
      </c>
      <c r="G143" s="238" t="s">
        <v>156</v>
      </c>
      <c r="H143" s="239">
        <v>251.4</v>
      </c>
      <c r="I143" s="240"/>
      <c r="J143" s="241">
        <f>ROUND(I143*H143,2)</f>
        <v>0</v>
      </c>
      <c r="K143" s="242"/>
      <c r="L143" s="43"/>
      <c r="M143" s="243" t="s">
        <v>1</v>
      </c>
      <c r="N143" s="244" t="s">
        <v>38</v>
      </c>
      <c r="O143" s="90"/>
      <c r="P143" s="245">
        <f>O143*H143</f>
        <v>0</v>
      </c>
      <c r="Q143" s="245">
        <v>0</v>
      </c>
      <c r="R143" s="245">
        <f>Q143*H143</f>
        <v>0</v>
      </c>
      <c r="S143" s="245">
        <v>0.23</v>
      </c>
      <c r="T143" s="246">
        <f>S143*H143</f>
        <v>57.822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7" t="s">
        <v>127</v>
      </c>
      <c r="AT143" s="247" t="s">
        <v>123</v>
      </c>
      <c r="AU143" s="247" t="s">
        <v>82</v>
      </c>
      <c r="AY143" s="16" t="s">
        <v>121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6" t="s">
        <v>78</v>
      </c>
      <c r="BK143" s="248">
        <f>ROUND(I143*H143,2)</f>
        <v>0</v>
      </c>
      <c r="BL143" s="16" t="s">
        <v>127</v>
      </c>
      <c r="BM143" s="247" t="s">
        <v>157</v>
      </c>
    </row>
    <row r="144" spans="1:51" s="13" customFormat="1" ht="12">
      <c r="A144" s="13"/>
      <c r="B144" s="249"/>
      <c r="C144" s="250"/>
      <c r="D144" s="251" t="s">
        <v>137</v>
      </c>
      <c r="E144" s="252" t="s">
        <v>1</v>
      </c>
      <c r="F144" s="253" t="s">
        <v>158</v>
      </c>
      <c r="G144" s="250"/>
      <c r="H144" s="254">
        <v>251.4</v>
      </c>
      <c r="I144" s="255"/>
      <c r="J144" s="250"/>
      <c r="K144" s="250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137</v>
      </c>
      <c r="AU144" s="260" t="s">
        <v>82</v>
      </c>
      <c r="AV144" s="13" t="s">
        <v>82</v>
      </c>
      <c r="AW144" s="13" t="s">
        <v>30</v>
      </c>
      <c r="AX144" s="13" t="s">
        <v>73</v>
      </c>
      <c r="AY144" s="260" t="s">
        <v>121</v>
      </c>
    </row>
    <row r="145" spans="1:51" s="14" customFormat="1" ht="12">
      <c r="A145" s="14"/>
      <c r="B145" s="261"/>
      <c r="C145" s="262"/>
      <c r="D145" s="251" t="s">
        <v>137</v>
      </c>
      <c r="E145" s="263" t="s">
        <v>1</v>
      </c>
      <c r="F145" s="264" t="s">
        <v>139</v>
      </c>
      <c r="G145" s="262"/>
      <c r="H145" s="265">
        <v>251.4</v>
      </c>
      <c r="I145" s="266"/>
      <c r="J145" s="262"/>
      <c r="K145" s="262"/>
      <c r="L145" s="267"/>
      <c r="M145" s="268"/>
      <c r="N145" s="269"/>
      <c r="O145" s="269"/>
      <c r="P145" s="269"/>
      <c r="Q145" s="269"/>
      <c r="R145" s="269"/>
      <c r="S145" s="269"/>
      <c r="T145" s="27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1" t="s">
        <v>137</v>
      </c>
      <c r="AU145" s="271" t="s">
        <v>82</v>
      </c>
      <c r="AV145" s="14" t="s">
        <v>127</v>
      </c>
      <c r="AW145" s="14" t="s">
        <v>30</v>
      </c>
      <c r="AX145" s="14" t="s">
        <v>78</v>
      </c>
      <c r="AY145" s="271" t="s">
        <v>121</v>
      </c>
    </row>
    <row r="146" spans="1:65" s="2" customFormat="1" ht="16.5" customHeight="1">
      <c r="A146" s="37"/>
      <c r="B146" s="38"/>
      <c r="C146" s="235" t="s">
        <v>159</v>
      </c>
      <c r="D146" s="235" t="s">
        <v>123</v>
      </c>
      <c r="E146" s="236" t="s">
        <v>160</v>
      </c>
      <c r="F146" s="237" t="s">
        <v>161</v>
      </c>
      <c r="G146" s="238" t="s">
        <v>162</v>
      </c>
      <c r="H146" s="239">
        <v>80</v>
      </c>
      <c r="I146" s="240"/>
      <c r="J146" s="241">
        <f>ROUND(I146*H146,2)</f>
        <v>0</v>
      </c>
      <c r="K146" s="242"/>
      <c r="L146" s="43"/>
      <c r="M146" s="243" t="s">
        <v>1</v>
      </c>
      <c r="N146" s="244" t="s">
        <v>38</v>
      </c>
      <c r="O146" s="90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7" t="s">
        <v>127</v>
      </c>
      <c r="AT146" s="247" t="s">
        <v>123</v>
      </c>
      <c r="AU146" s="247" t="s">
        <v>82</v>
      </c>
      <c r="AY146" s="16" t="s">
        <v>121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6" t="s">
        <v>78</v>
      </c>
      <c r="BK146" s="248">
        <f>ROUND(I146*H146,2)</f>
        <v>0</v>
      </c>
      <c r="BL146" s="16" t="s">
        <v>127</v>
      </c>
      <c r="BM146" s="247" t="s">
        <v>163</v>
      </c>
    </row>
    <row r="147" spans="1:51" s="13" customFormat="1" ht="12">
      <c r="A147" s="13"/>
      <c r="B147" s="249"/>
      <c r="C147" s="250"/>
      <c r="D147" s="251" t="s">
        <v>137</v>
      </c>
      <c r="E147" s="252" t="s">
        <v>1</v>
      </c>
      <c r="F147" s="253" t="s">
        <v>164</v>
      </c>
      <c r="G147" s="250"/>
      <c r="H147" s="254">
        <v>80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137</v>
      </c>
      <c r="AU147" s="260" t="s">
        <v>82</v>
      </c>
      <c r="AV147" s="13" t="s">
        <v>82</v>
      </c>
      <c r="AW147" s="13" t="s">
        <v>30</v>
      </c>
      <c r="AX147" s="13" t="s">
        <v>73</v>
      </c>
      <c r="AY147" s="260" t="s">
        <v>121</v>
      </c>
    </row>
    <row r="148" spans="1:51" s="14" customFormat="1" ht="12">
      <c r="A148" s="14"/>
      <c r="B148" s="261"/>
      <c r="C148" s="262"/>
      <c r="D148" s="251" t="s">
        <v>137</v>
      </c>
      <c r="E148" s="263" t="s">
        <v>1</v>
      </c>
      <c r="F148" s="264" t="s">
        <v>139</v>
      </c>
      <c r="G148" s="262"/>
      <c r="H148" s="265">
        <v>80</v>
      </c>
      <c r="I148" s="266"/>
      <c r="J148" s="262"/>
      <c r="K148" s="262"/>
      <c r="L148" s="267"/>
      <c r="M148" s="268"/>
      <c r="N148" s="269"/>
      <c r="O148" s="269"/>
      <c r="P148" s="269"/>
      <c r="Q148" s="269"/>
      <c r="R148" s="269"/>
      <c r="S148" s="269"/>
      <c r="T148" s="27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1" t="s">
        <v>137</v>
      </c>
      <c r="AU148" s="271" t="s">
        <v>82</v>
      </c>
      <c r="AV148" s="14" t="s">
        <v>127</v>
      </c>
      <c r="AW148" s="14" t="s">
        <v>30</v>
      </c>
      <c r="AX148" s="14" t="s">
        <v>78</v>
      </c>
      <c r="AY148" s="271" t="s">
        <v>121</v>
      </c>
    </row>
    <row r="149" spans="1:65" s="2" customFormat="1" ht="24" customHeight="1">
      <c r="A149" s="37"/>
      <c r="B149" s="38"/>
      <c r="C149" s="235" t="s">
        <v>165</v>
      </c>
      <c r="D149" s="235" t="s">
        <v>123</v>
      </c>
      <c r="E149" s="236" t="s">
        <v>166</v>
      </c>
      <c r="F149" s="237" t="s">
        <v>167</v>
      </c>
      <c r="G149" s="238" t="s">
        <v>162</v>
      </c>
      <c r="H149" s="239">
        <v>94.275</v>
      </c>
      <c r="I149" s="240"/>
      <c r="J149" s="241">
        <f>ROUND(I149*H149,2)</f>
        <v>0</v>
      </c>
      <c r="K149" s="242"/>
      <c r="L149" s="43"/>
      <c r="M149" s="243" t="s">
        <v>1</v>
      </c>
      <c r="N149" s="244" t="s">
        <v>38</v>
      </c>
      <c r="O149" s="90"/>
      <c r="P149" s="245">
        <f>O149*H149</f>
        <v>0</v>
      </c>
      <c r="Q149" s="245">
        <v>0</v>
      </c>
      <c r="R149" s="245">
        <f>Q149*H149</f>
        <v>0</v>
      </c>
      <c r="S149" s="245">
        <v>0</v>
      </c>
      <c r="T149" s="24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47" t="s">
        <v>127</v>
      </c>
      <c r="AT149" s="247" t="s">
        <v>123</v>
      </c>
      <c r="AU149" s="247" t="s">
        <v>82</v>
      </c>
      <c r="AY149" s="16" t="s">
        <v>121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6" t="s">
        <v>78</v>
      </c>
      <c r="BK149" s="248">
        <f>ROUND(I149*H149,2)</f>
        <v>0</v>
      </c>
      <c r="BL149" s="16" t="s">
        <v>127</v>
      </c>
      <c r="BM149" s="247" t="s">
        <v>168</v>
      </c>
    </row>
    <row r="150" spans="1:51" s="13" customFormat="1" ht="12">
      <c r="A150" s="13"/>
      <c r="B150" s="249"/>
      <c r="C150" s="250"/>
      <c r="D150" s="251" t="s">
        <v>137</v>
      </c>
      <c r="E150" s="252" t="s">
        <v>1</v>
      </c>
      <c r="F150" s="253" t="s">
        <v>169</v>
      </c>
      <c r="G150" s="250"/>
      <c r="H150" s="254">
        <v>94.275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137</v>
      </c>
      <c r="AU150" s="260" t="s">
        <v>82</v>
      </c>
      <c r="AV150" s="13" t="s">
        <v>82</v>
      </c>
      <c r="AW150" s="13" t="s">
        <v>30</v>
      </c>
      <c r="AX150" s="13" t="s">
        <v>78</v>
      </c>
      <c r="AY150" s="260" t="s">
        <v>121</v>
      </c>
    </row>
    <row r="151" spans="1:65" s="2" customFormat="1" ht="24" customHeight="1">
      <c r="A151" s="37"/>
      <c r="B151" s="38"/>
      <c r="C151" s="235" t="s">
        <v>170</v>
      </c>
      <c r="D151" s="235" t="s">
        <v>123</v>
      </c>
      <c r="E151" s="236" t="s">
        <v>171</v>
      </c>
      <c r="F151" s="237" t="s">
        <v>172</v>
      </c>
      <c r="G151" s="238" t="s">
        <v>126</v>
      </c>
      <c r="H151" s="239">
        <v>10</v>
      </c>
      <c r="I151" s="240"/>
      <c r="J151" s="241">
        <f>ROUND(I151*H151,2)</f>
        <v>0</v>
      </c>
      <c r="K151" s="242"/>
      <c r="L151" s="43"/>
      <c r="M151" s="243" t="s">
        <v>1</v>
      </c>
      <c r="N151" s="244" t="s">
        <v>38</v>
      </c>
      <c r="O151" s="90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47" t="s">
        <v>127</v>
      </c>
      <c r="AT151" s="247" t="s">
        <v>123</v>
      </c>
      <c r="AU151" s="247" t="s">
        <v>82</v>
      </c>
      <c r="AY151" s="16" t="s">
        <v>121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6" t="s">
        <v>78</v>
      </c>
      <c r="BK151" s="248">
        <f>ROUND(I151*H151,2)</f>
        <v>0</v>
      </c>
      <c r="BL151" s="16" t="s">
        <v>127</v>
      </c>
      <c r="BM151" s="247" t="s">
        <v>173</v>
      </c>
    </row>
    <row r="152" spans="1:65" s="2" customFormat="1" ht="16.5" customHeight="1">
      <c r="A152" s="37"/>
      <c r="B152" s="38"/>
      <c r="C152" s="235" t="s">
        <v>174</v>
      </c>
      <c r="D152" s="235" t="s">
        <v>123</v>
      </c>
      <c r="E152" s="236" t="s">
        <v>175</v>
      </c>
      <c r="F152" s="237" t="s">
        <v>176</v>
      </c>
      <c r="G152" s="238" t="s">
        <v>126</v>
      </c>
      <c r="H152" s="239">
        <v>10</v>
      </c>
      <c r="I152" s="240"/>
      <c r="J152" s="241">
        <f>ROUND(I152*H152,2)</f>
        <v>0</v>
      </c>
      <c r="K152" s="242"/>
      <c r="L152" s="43"/>
      <c r="M152" s="243" t="s">
        <v>1</v>
      </c>
      <c r="N152" s="244" t="s">
        <v>38</v>
      </c>
      <c r="O152" s="90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7" t="s">
        <v>127</v>
      </c>
      <c r="AT152" s="247" t="s">
        <v>123</v>
      </c>
      <c r="AU152" s="247" t="s">
        <v>82</v>
      </c>
      <c r="AY152" s="16" t="s">
        <v>121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6" t="s">
        <v>78</v>
      </c>
      <c r="BK152" s="248">
        <f>ROUND(I152*H152,2)</f>
        <v>0</v>
      </c>
      <c r="BL152" s="16" t="s">
        <v>127</v>
      </c>
      <c r="BM152" s="247" t="s">
        <v>177</v>
      </c>
    </row>
    <row r="153" spans="1:65" s="2" customFormat="1" ht="24" customHeight="1">
      <c r="A153" s="37"/>
      <c r="B153" s="38"/>
      <c r="C153" s="235" t="s">
        <v>178</v>
      </c>
      <c r="D153" s="235" t="s">
        <v>123</v>
      </c>
      <c r="E153" s="236" t="s">
        <v>179</v>
      </c>
      <c r="F153" s="237" t="s">
        <v>180</v>
      </c>
      <c r="G153" s="238" t="s">
        <v>126</v>
      </c>
      <c r="H153" s="239">
        <v>10</v>
      </c>
      <c r="I153" s="240"/>
      <c r="J153" s="241">
        <f>ROUND(I153*H153,2)</f>
        <v>0</v>
      </c>
      <c r="K153" s="242"/>
      <c r="L153" s="43"/>
      <c r="M153" s="243" t="s">
        <v>1</v>
      </c>
      <c r="N153" s="244" t="s">
        <v>38</v>
      </c>
      <c r="O153" s="90"/>
      <c r="P153" s="245">
        <f>O153*H153</f>
        <v>0</v>
      </c>
      <c r="Q153" s="245">
        <v>0</v>
      </c>
      <c r="R153" s="245">
        <f>Q153*H153</f>
        <v>0</v>
      </c>
      <c r="S153" s="245">
        <v>0</v>
      </c>
      <c r="T153" s="24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47" t="s">
        <v>127</v>
      </c>
      <c r="AT153" s="247" t="s">
        <v>123</v>
      </c>
      <c r="AU153" s="247" t="s">
        <v>82</v>
      </c>
      <c r="AY153" s="16" t="s">
        <v>121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6" t="s">
        <v>78</v>
      </c>
      <c r="BK153" s="248">
        <f>ROUND(I153*H153,2)</f>
        <v>0</v>
      </c>
      <c r="BL153" s="16" t="s">
        <v>127</v>
      </c>
      <c r="BM153" s="247" t="s">
        <v>181</v>
      </c>
    </row>
    <row r="154" spans="1:65" s="2" customFormat="1" ht="24" customHeight="1">
      <c r="A154" s="37"/>
      <c r="B154" s="38"/>
      <c r="C154" s="235" t="s">
        <v>182</v>
      </c>
      <c r="D154" s="235" t="s">
        <v>123</v>
      </c>
      <c r="E154" s="236" t="s">
        <v>183</v>
      </c>
      <c r="F154" s="237" t="s">
        <v>184</v>
      </c>
      <c r="G154" s="238" t="s">
        <v>126</v>
      </c>
      <c r="H154" s="239">
        <v>10</v>
      </c>
      <c r="I154" s="240"/>
      <c r="J154" s="241">
        <f>ROUND(I154*H154,2)</f>
        <v>0</v>
      </c>
      <c r="K154" s="242"/>
      <c r="L154" s="43"/>
      <c r="M154" s="243" t="s">
        <v>1</v>
      </c>
      <c r="N154" s="244" t="s">
        <v>38</v>
      </c>
      <c r="O154" s="90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47" t="s">
        <v>127</v>
      </c>
      <c r="AT154" s="247" t="s">
        <v>123</v>
      </c>
      <c r="AU154" s="247" t="s">
        <v>82</v>
      </c>
      <c r="AY154" s="16" t="s">
        <v>121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6" t="s">
        <v>78</v>
      </c>
      <c r="BK154" s="248">
        <f>ROUND(I154*H154,2)</f>
        <v>0</v>
      </c>
      <c r="BL154" s="16" t="s">
        <v>127</v>
      </c>
      <c r="BM154" s="247" t="s">
        <v>185</v>
      </c>
    </row>
    <row r="155" spans="1:65" s="2" customFormat="1" ht="24" customHeight="1">
      <c r="A155" s="37"/>
      <c r="B155" s="38"/>
      <c r="C155" s="235" t="s">
        <v>186</v>
      </c>
      <c r="D155" s="235" t="s">
        <v>123</v>
      </c>
      <c r="E155" s="236" t="s">
        <v>187</v>
      </c>
      <c r="F155" s="237" t="s">
        <v>188</v>
      </c>
      <c r="G155" s="238" t="s">
        <v>162</v>
      </c>
      <c r="H155" s="239">
        <v>94.725</v>
      </c>
      <c r="I155" s="240"/>
      <c r="J155" s="241">
        <f>ROUND(I155*H155,2)</f>
        <v>0</v>
      </c>
      <c r="K155" s="242"/>
      <c r="L155" s="43"/>
      <c r="M155" s="243" t="s">
        <v>1</v>
      </c>
      <c r="N155" s="244" t="s">
        <v>38</v>
      </c>
      <c r="O155" s="90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47" t="s">
        <v>127</v>
      </c>
      <c r="AT155" s="247" t="s">
        <v>123</v>
      </c>
      <c r="AU155" s="247" t="s">
        <v>82</v>
      </c>
      <c r="AY155" s="16" t="s">
        <v>121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6" t="s">
        <v>78</v>
      </c>
      <c r="BK155" s="248">
        <f>ROUND(I155*H155,2)</f>
        <v>0</v>
      </c>
      <c r="BL155" s="16" t="s">
        <v>127</v>
      </c>
      <c r="BM155" s="247" t="s">
        <v>189</v>
      </c>
    </row>
    <row r="156" spans="1:65" s="2" customFormat="1" ht="16.5" customHeight="1">
      <c r="A156" s="37"/>
      <c r="B156" s="38"/>
      <c r="C156" s="235" t="s">
        <v>8</v>
      </c>
      <c r="D156" s="235" t="s">
        <v>123</v>
      </c>
      <c r="E156" s="236" t="s">
        <v>190</v>
      </c>
      <c r="F156" s="237" t="s">
        <v>191</v>
      </c>
      <c r="G156" s="238" t="s">
        <v>162</v>
      </c>
      <c r="H156" s="239">
        <v>94.725</v>
      </c>
      <c r="I156" s="240"/>
      <c r="J156" s="241">
        <f>ROUND(I156*H156,2)</f>
        <v>0</v>
      </c>
      <c r="K156" s="242"/>
      <c r="L156" s="43"/>
      <c r="M156" s="243" t="s">
        <v>1</v>
      </c>
      <c r="N156" s="244" t="s">
        <v>38</v>
      </c>
      <c r="O156" s="90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47" t="s">
        <v>127</v>
      </c>
      <c r="AT156" s="247" t="s">
        <v>123</v>
      </c>
      <c r="AU156" s="247" t="s">
        <v>82</v>
      </c>
      <c r="AY156" s="16" t="s">
        <v>121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6" t="s">
        <v>78</v>
      </c>
      <c r="BK156" s="248">
        <f>ROUND(I156*H156,2)</f>
        <v>0</v>
      </c>
      <c r="BL156" s="16" t="s">
        <v>127</v>
      </c>
      <c r="BM156" s="247" t="s">
        <v>192</v>
      </c>
    </row>
    <row r="157" spans="1:65" s="2" customFormat="1" ht="24" customHeight="1">
      <c r="A157" s="37"/>
      <c r="B157" s="38"/>
      <c r="C157" s="235" t="s">
        <v>193</v>
      </c>
      <c r="D157" s="235" t="s">
        <v>123</v>
      </c>
      <c r="E157" s="236" t="s">
        <v>194</v>
      </c>
      <c r="F157" s="237" t="s">
        <v>195</v>
      </c>
      <c r="G157" s="238" t="s">
        <v>196</v>
      </c>
      <c r="H157" s="239">
        <v>189.45</v>
      </c>
      <c r="I157" s="240"/>
      <c r="J157" s="241">
        <f>ROUND(I157*H157,2)</f>
        <v>0</v>
      </c>
      <c r="K157" s="242"/>
      <c r="L157" s="43"/>
      <c r="M157" s="243" t="s">
        <v>1</v>
      </c>
      <c r="N157" s="244" t="s">
        <v>38</v>
      </c>
      <c r="O157" s="90"/>
      <c r="P157" s="245">
        <f>O157*H157</f>
        <v>0</v>
      </c>
      <c r="Q157" s="245">
        <v>0</v>
      </c>
      <c r="R157" s="245">
        <f>Q157*H157</f>
        <v>0</v>
      </c>
      <c r="S157" s="245">
        <v>0</v>
      </c>
      <c r="T157" s="24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47" t="s">
        <v>127</v>
      </c>
      <c r="AT157" s="247" t="s">
        <v>123</v>
      </c>
      <c r="AU157" s="247" t="s">
        <v>82</v>
      </c>
      <c r="AY157" s="16" t="s">
        <v>121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16" t="s">
        <v>78</v>
      </c>
      <c r="BK157" s="248">
        <f>ROUND(I157*H157,2)</f>
        <v>0</v>
      </c>
      <c r="BL157" s="16" t="s">
        <v>127</v>
      </c>
      <c r="BM157" s="247" t="s">
        <v>197</v>
      </c>
    </row>
    <row r="158" spans="1:51" s="13" customFormat="1" ht="12">
      <c r="A158" s="13"/>
      <c r="B158" s="249"/>
      <c r="C158" s="250"/>
      <c r="D158" s="251" t="s">
        <v>137</v>
      </c>
      <c r="E158" s="250"/>
      <c r="F158" s="253" t="s">
        <v>198</v>
      </c>
      <c r="G158" s="250"/>
      <c r="H158" s="254">
        <v>189.45</v>
      </c>
      <c r="I158" s="255"/>
      <c r="J158" s="250"/>
      <c r="K158" s="250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137</v>
      </c>
      <c r="AU158" s="260" t="s">
        <v>82</v>
      </c>
      <c r="AV158" s="13" t="s">
        <v>82</v>
      </c>
      <c r="AW158" s="13" t="s">
        <v>4</v>
      </c>
      <c r="AX158" s="13" t="s">
        <v>78</v>
      </c>
      <c r="AY158" s="260" t="s">
        <v>121</v>
      </c>
    </row>
    <row r="159" spans="1:63" s="12" customFormat="1" ht="22.8" customHeight="1">
      <c r="A159" s="12"/>
      <c r="B159" s="219"/>
      <c r="C159" s="220"/>
      <c r="D159" s="221" t="s">
        <v>72</v>
      </c>
      <c r="E159" s="233" t="s">
        <v>82</v>
      </c>
      <c r="F159" s="233" t="s">
        <v>199</v>
      </c>
      <c r="G159" s="220"/>
      <c r="H159" s="220"/>
      <c r="I159" s="223"/>
      <c r="J159" s="234">
        <f>BK159</f>
        <v>0</v>
      </c>
      <c r="K159" s="220"/>
      <c r="L159" s="225"/>
      <c r="M159" s="226"/>
      <c r="N159" s="227"/>
      <c r="O159" s="227"/>
      <c r="P159" s="228">
        <f>SUM(P160:P162)</f>
        <v>0</v>
      </c>
      <c r="Q159" s="227"/>
      <c r="R159" s="228">
        <f>SUM(R160:R162)</f>
        <v>0</v>
      </c>
      <c r="S159" s="227"/>
      <c r="T159" s="229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30" t="s">
        <v>78</v>
      </c>
      <c r="AT159" s="231" t="s">
        <v>72</v>
      </c>
      <c r="AU159" s="231" t="s">
        <v>78</v>
      </c>
      <c r="AY159" s="230" t="s">
        <v>121</v>
      </c>
      <c r="BK159" s="232">
        <f>SUM(BK160:BK162)</f>
        <v>0</v>
      </c>
    </row>
    <row r="160" spans="1:65" s="2" customFormat="1" ht="24" customHeight="1">
      <c r="A160" s="37"/>
      <c r="B160" s="38"/>
      <c r="C160" s="235" t="s">
        <v>200</v>
      </c>
      <c r="D160" s="235" t="s">
        <v>123</v>
      </c>
      <c r="E160" s="236" t="s">
        <v>201</v>
      </c>
      <c r="F160" s="237" t="s">
        <v>202</v>
      </c>
      <c r="G160" s="238" t="s">
        <v>135</v>
      </c>
      <c r="H160" s="239">
        <v>2188</v>
      </c>
      <c r="I160" s="240"/>
      <c r="J160" s="241">
        <f>ROUND(I160*H160,2)</f>
        <v>0</v>
      </c>
      <c r="K160" s="242"/>
      <c r="L160" s="43"/>
      <c r="M160" s="243" t="s">
        <v>1</v>
      </c>
      <c r="N160" s="244" t="s">
        <v>38</v>
      </c>
      <c r="O160" s="90"/>
      <c r="P160" s="245">
        <f>O160*H160</f>
        <v>0</v>
      </c>
      <c r="Q160" s="245">
        <v>0</v>
      </c>
      <c r="R160" s="245">
        <f>Q160*H160</f>
        <v>0</v>
      </c>
      <c r="S160" s="245">
        <v>0</v>
      </c>
      <c r="T160" s="24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47" t="s">
        <v>127</v>
      </c>
      <c r="AT160" s="247" t="s">
        <v>123</v>
      </c>
      <c r="AU160" s="247" t="s">
        <v>82</v>
      </c>
      <c r="AY160" s="16" t="s">
        <v>121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6" t="s">
        <v>78</v>
      </c>
      <c r="BK160" s="248">
        <f>ROUND(I160*H160,2)</f>
        <v>0</v>
      </c>
      <c r="BL160" s="16" t="s">
        <v>127</v>
      </c>
      <c r="BM160" s="247" t="s">
        <v>203</v>
      </c>
    </row>
    <row r="161" spans="1:51" s="13" customFormat="1" ht="12">
      <c r="A161" s="13"/>
      <c r="B161" s="249"/>
      <c r="C161" s="250"/>
      <c r="D161" s="251" t="s">
        <v>137</v>
      </c>
      <c r="E161" s="252" t="s">
        <v>1</v>
      </c>
      <c r="F161" s="253" t="s">
        <v>204</v>
      </c>
      <c r="G161" s="250"/>
      <c r="H161" s="254">
        <v>2188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137</v>
      </c>
      <c r="AU161" s="260" t="s">
        <v>82</v>
      </c>
      <c r="AV161" s="13" t="s">
        <v>82</v>
      </c>
      <c r="AW161" s="13" t="s">
        <v>30</v>
      </c>
      <c r="AX161" s="13" t="s">
        <v>73</v>
      </c>
      <c r="AY161" s="260" t="s">
        <v>121</v>
      </c>
    </row>
    <row r="162" spans="1:51" s="14" customFormat="1" ht="12">
      <c r="A162" s="14"/>
      <c r="B162" s="261"/>
      <c r="C162" s="262"/>
      <c r="D162" s="251" t="s">
        <v>137</v>
      </c>
      <c r="E162" s="263" t="s">
        <v>1</v>
      </c>
      <c r="F162" s="264" t="s">
        <v>139</v>
      </c>
      <c r="G162" s="262"/>
      <c r="H162" s="265">
        <v>2188</v>
      </c>
      <c r="I162" s="266"/>
      <c r="J162" s="262"/>
      <c r="K162" s="262"/>
      <c r="L162" s="267"/>
      <c r="M162" s="268"/>
      <c r="N162" s="269"/>
      <c r="O162" s="269"/>
      <c r="P162" s="269"/>
      <c r="Q162" s="269"/>
      <c r="R162" s="269"/>
      <c r="S162" s="269"/>
      <c r="T162" s="27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1" t="s">
        <v>137</v>
      </c>
      <c r="AU162" s="271" t="s">
        <v>82</v>
      </c>
      <c r="AV162" s="14" t="s">
        <v>127</v>
      </c>
      <c r="AW162" s="14" t="s">
        <v>30</v>
      </c>
      <c r="AX162" s="14" t="s">
        <v>78</v>
      </c>
      <c r="AY162" s="271" t="s">
        <v>121</v>
      </c>
    </row>
    <row r="163" spans="1:63" s="12" customFormat="1" ht="22.8" customHeight="1">
      <c r="A163" s="12"/>
      <c r="B163" s="219"/>
      <c r="C163" s="220"/>
      <c r="D163" s="221" t="s">
        <v>72</v>
      </c>
      <c r="E163" s="233" t="s">
        <v>132</v>
      </c>
      <c r="F163" s="233" t="s">
        <v>205</v>
      </c>
      <c r="G163" s="220"/>
      <c r="H163" s="220"/>
      <c r="I163" s="223"/>
      <c r="J163" s="234">
        <f>BK163</f>
        <v>0</v>
      </c>
      <c r="K163" s="220"/>
      <c r="L163" s="225"/>
      <c r="M163" s="226"/>
      <c r="N163" s="227"/>
      <c r="O163" s="227"/>
      <c r="P163" s="228">
        <f>P164</f>
        <v>0</v>
      </c>
      <c r="Q163" s="227"/>
      <c r="R163" s="228">
        <f>R164</f>
        <v>0</v>
      </c>
      <c r="S163" s="227"/>
      <c r="T163" s="229">
        <f>T164</f>
        <v>8.8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0" t="s">
        <v>78</v>
      </c>
      <c r="AT163" s="231" t="s">
        <v>72</v>
      </c>
      <c r="AU163" s="231" t="s">
        <v>78</v>
      </c>
      <c r="AY163" s="230" t="s">
        <v>121</v>
      </c>
      <c r="BK163" s="232">
        <f>BK164</f>
        <v>0</v>
      </c>
    </row>
    <row r="164" spans="1:65" s="2" customFormat="1" ht="16.5" customHeight="1">
      <c r="A164" s="37"/>
      <c r="B164" s="38"/>
      <c r="C164" s="235" t="s">
        <v>206</v>
      </c>
      <c r="D164" s="235" t="s">
        <v>123</v>
      </c>
      <c r="E164" s="236" t="s">
        <v>207</v>
      </c>
      <c r="F164" s="237" t="s">
        <v>208</v>
      </c>
      <c r="G164" s="238" t="s">
        <v>126</v>
      </c>
      <c r="H164" s="239">
        <v>4</v>
      </c>
      <c r="I164" s="240"/>
      <c r="J164" s="241">
        <f>ROUND(I164*H164,2)</f>
        <v>0</v>
      </c>
      <c r="K164" s="242"/>
      <c r="L164" s="43"/>
      <c r="M164" s="243" t="s">
        <v>1</v>
      </c>
      <c r="N164" s="244" t="s">
        <v>38</v>
      </c>
      <c r="O164" s="90"/>
      <c r="P164" s="245">
        <f>O164*H164</f>
        <v>0</v>
      </c>
      <c r="Q164" s="245">
        <v>0</v>
      </c>
      <c r="R164" s="245">
        <f>Q164*H164</f>
        <v>0</v>
      </c>
      <c r="S164" s="245">
        <v>2.2</v>
      </c>
      <c r="T164" s="246">
        <f>S164*H164</f>
        <v>8.8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47" t="s">
        <v>127</v>
      </c>
      <c r="AT164" s="247" t="s">
        <v>123</v>
      </c>
      <c r="AU164" s="247" t="s">
        <v>82</v>
      </c>
      <c r="AY164" s="16" t="s">
        <v>121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6" t="s">
        <v>78</v>
      </c>
      <c r="BK164" s="248">
        <f>ROUND(I164*H164,2)</f>
        <v>0</v>
      </c>
      <c r="BL164" s="16" t="s">
        <v>127</v>
      </c>
      <c r="BM164" s="247" t="s">
        <v>209</v>
      </c>
    </row>
    <row r="165" spans="1:63" s="12" customFormat="1" ht="22.8" customHeight="1">
      <c r="A165" s="12"/>
      <c r="B165" s="219"/>
      <c r="C165" s="220"/>
      <c r="D165" s="221" t="s">
        <v>72</v>
      </c>
      <c r="E165" s="233" t="s">
        <v>145</v>
      </c>
      <c r="F165" s="233" t="s">
        <v>210</v>
      </c>
      <c r="G165" s="220"/>
      <c r="H165" s="220"/>
      <c r="I165" s="223"/>
      <c r="J165" s="234">
        <f>BK165</f>
        <v>0</v>
      </c>
      <c r="K165" s="220"/>
      <c r="L165" s="225"/>
      <c r="M165" s="226"/>
      <c r="N165" s="227"/>
      <c r="O165" s="227"/>
      <c r="P165" s="228">
        <f>SUM(P166:P183)</f>
        <v>0</v>
      </c>
      <c r="Q165" s="227"/>
      <c r="R165" s="228">
        <f>SUM(R166:R183)</f>
        <v>134.40695</v>
      </c>
      <c r="S165" s="227"/>
      <c r="T165" s="229">
        <f>SUM(T166:T183)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0" t="s">
        <v>78</v>
      </c>
      <c r="AT165" s="231" t="s">
        <v>72</v>
      </c>
      <c r="AU165" s="231" t="s">
        <v>78</v>
      </c>
      <c r="AY165" s="230" t="s">
        <v>121</v>
      </c>
      <c r="BK165" s="232">
        <f>SUM(BK166:BK183)</f>
        <v>0</v>
      </c>
    </row>
    <row r="166" spans="1:65" s="2" customFormat="1" ht="16.5" customHeight="1">
      <c r="A166" s="37"/>
      <c r="B166" s="38"/>
      <c r="C166" s="235" t="s">
        <v>211</v>
      </c>
      <c r="D166" s="235" t="s">
        <v>123</v>
      </c>
      <c r="E166" s="236" t="s">
        <v>212</v>
      </c>
      <c r="F166" s="237" t="s">
        <v>213</v>
      </c>
      <c r="G166" s="238" t="s">
        <v>135</v>
      </c>
      <c r="H166" s="239">
        <v>1730.4</v>
      </c>
      <c r="I166" s="240"/>
      <c r="J166" s="241">
        <f>ROUND(I166*H166,2)</f>
        <v>0</v>
      </c>
      <c r="K166" s="242"/>
      <c r="L166" s="43"/>
      <c r="M166" s="243" t="s">
        <v>1</v>
      </c>
      <c r="N166" s="244" t="s">
        <v>38</v>
      </c>
      <c r="O166" s="90"/>
      <c r="P166" s="245">
        <f>O166*H166</f>
        <v>0</v>
      </c>
      <c r="Q166" s="245">
        <v>0</v>
      </c>
      <c r="R166" s="245">
        <f>Q166*H166</f>
        <v>0</v>
      </c>
      <c r="S166" s="245">
        <v>0</v>
      </c>
      <c r="T166" s="24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47" t="s">
        <v>127</v>
      </c>
      <c r="AT166" s="247" t="s">
        <v>123</v>
      </c>
      <c r="AU166" s="247" t="s">
        <v>82</v>
      </c>
      <c r="AY166" s="16" t="s">
        <v>121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6" t="s">
        <v>78</v>
      </c>
      <c r="BK166" s="248">
        <f>ROUND(I166*H166,2)</f>
        <v>0</v>
      </c>
      <c r="BL166" s="16" t="s">
        <v>127</v>
      </c>
      <c r="BM166" s="247" t="s">
        <v>214</v>
      </c>
    </row>
    <row r="167" spans="1:51" s="13" customFormat="1" ht="12">
      <c r="A167" s="13"/>
      <c r="B167" s="249"/>
      <c r="C167" s="250"/>
      <c r="D167" s="251" t="s">
        <v>137</v>
      </c>
      <c r="E167" s="252" t="s">
        <v>1</v>
      </c>
      <c r="F167" s="253" t="s">
        <v>215</v>
      </c>
      <c r="G167" s="250"/>
      <c r="H167" s="254">
        <v>1648</v>
      </c>
      <c r="I167" s="255"/>
      <c r="J167" s="250"/>
      <c r="K167" s="250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137</v>
      </c>
      <c r="AU167" s="260" t="s">
        <v>82</v>
      </c>
      <c r="AV167" s="13" t="s">
        <v>82</v>
      </c>
      <c r="AW167" s="13" t="s">
        <v>30</v>
      </c>
      <c r="AX167" s="13" t="s">
        <v>73</v>
      </c>
      <c r="AY167" s="260" t="s">
        <v>121</v>
      </c>
    </row>
    <row r="168" spans="1:51" s="14" customFormat="1" ht="12">
      <c r="A168" s="14"/>
      <c r="B168" s="261"/>
      <c r="C168" s="262"/>
      <c r="D168" s="251" t="s">
        <v>137</v>
      </c>
      <c r="E168" s="263" t="s">
        <v>1</v>
      </c>
      <c r="F168" s="264" t="s">
        <v>139</v>
      </c>
      <c r="G168" s="262"/>
      <c r="H168" s="265">
        <v>1648</v>
      </c>
      <c r="I168" s="266"/>
      <c r="J168" s="262"/>
      <c r="K168" s="262"/>
      <c r="L168" s="267"/>
      <c r="M168" s="268"/>
      <c r="N168" s="269"/>
      <c r="O168" s="269"/>
      <c r="P168" s="269"/>
      <c r="Q168" s="269"/>
      <c r="R168" s="269"/>
      <c r="S168" s="269"/>
      <c r="T168" s="27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1" t="s">
        <v>137</v>
      </c>
      <c r="AU168" s="271" t="s">
        <v>82</v>
      </c>
      <c r="AV168" s="14" t="s">
        <v>127</v>
      </c>
      <c r="AW168" s="14" t="s">
        <v>30</v>
      </c>
      <c r="AX168" s="14" t="s">
        <v>78</v>
      </c>
      <c r="AY168" s="271" t="s">
        <v>121</v>
      </c>
    </row>
    <row r="169" spans="1:51" s="13" customFormat="1" ht="12">
      <c r="A169" s="13"/>
      <c r="B169" s="249"/>
      <c r="C169" s="250"/>
      <c r="D169" s="251" t="s">
        <v>137</v>
      </c>
      <c r="E169" s="250"/>
      <c r="F169" s="253" t="s">
        <v>216</v>
      </c>
      <c r="G169" s="250"/>
      <c r="H169" s="254">
        <v>1730.4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137</v>
      </c>
      <c r="AU169" s="260" t="s">
        <v>82</v>
      </c>
      <c r="AV169" s="13" t="s">
        <v>82</v>
      </c>
      <c r="AW169" s="13" t="s">
        <v>4</v>
      </c>
      <c r="AX169" s="13" t="s">
        <v>78</v>
      </c>
      <c r="AY169" s="260" t="s">
        <v>121</v>
      </c>
    </row>
    <row r="170" spans="1:65" s="2" customFormat="1" ht="16.5" customHeight="1">
      <c r="A170" s="37"/>
      <c r="B170" s="38"/>
      <c r="C170" s="235" t="s">
        <v>217</v>
      </c>
      <c r="D170" s="235" t="s">
        <v>123</v>
      </c>
      <c r="E170" s="236" t="s">
        <v>218</v>
      </c>
      <c r="F170" s="237" t="s">
        <v>219</v>
      </c>
      <c r="G170" s="238" t="s">
        <v>135</v>
      </c>
      <c r="H170" s="239">
        <v>189</v>
      </c>
      <c r="I170" s="240"/>
      <c r="J170" s="241">
        <f>ROUND(I170*H170,2)</f>
        <v>0</v>
      </c>
      <c r="K170" s="242"/>
      <c r="L170" s="43"/>
      <c r="M170" s="243" t="s">
        <v>1</v>
      </c>
      <c r="N170" s="244" t="s">
        <v>38</v>
      </c>
      <c r="O170" s="90"/>
      <c r="P170" s="245">
        <f>O170*H170</f>
        <v>0</v>
      </c>
      <c r="Q170" s="245">
        <v>0</v>
      </c>
      <c r="R170" s="245">
        <f>Q170*H170</f>
        <v>0</v>
      </c>
      <c r="S170" s="245">
        <v>0</v>
      </c>
      <c r="T170" s="24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47" t="s">
        <v>127</v>
      </c>
      <c r="AT170" s="247" t="s">
        <v>123</v>
      </c>
      <c r="AU170" s="247" t="s">
        <v>82</v>
      </c>
      <c r="AY170" s="16" t="s">
        <v>121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16" t="s">
        <v>78</v>
      </c>
      <c r="BK170" s="248">
        <f>ROUND(I170*H170,2)</f>
        <v>0</v>
      </c>
      <c r="BL170" s="16" t="s">
        <v>127</v>
      </c>
      <c r="BM170" s="247" t="s">
        <v>220</v>
      </c>
    </row>
    <row r="171" spans="1:51" s="13" customFormat="1" ht="12">
      <c r="A171" s="13"/>
      <c r="B171" s="249"/>
      <c r="C171" s="250"/>
      <c r="D171" s="251" t="s">
        <v>137</v>
      </c>
      <c r="E171" s="252" t="s">
        <v>1</v>
      </c>
      <c r="F171" s="253" t="s">
        <v>221</v>
      </c>
      <c r="G171" s="250"/>
      <c r="H171" s="254">
        <v>180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137</v>
      </c>
      <c r="AU171" s="260" t="s">
        <v>82</v>
      </c>
      <c r="AV171" s="13" t="s">
        <v>82</v>
      </c>
      <c r="AW171" s="13" t="s">
        <v>30</v>
      </c>
      <c r="AX171" s="13" t="s">
        <v>73</v>
      </c>
      <c r="AY171" s="260" t="s">
        <v>121</v>
      </c>
    </row>
    <row r="172" spans="1:51" s="14" customFormat="1" ht="12">
      <c r="A172" s="14"/>
      <c r="B172" s="261"/>
      <c r="C172" s="262"/>
      <c r="D172" s="251" t="s">
        <v>137</v>
      </c>
      <c r="E172" s="263" t="s">
        <v>1</v>
      </c>
      <c r="F172" s="264" t="s">
        <v>139</v>
      </c>
      <c r="G172" s="262"/>
      <c r="H172" s="265">
        <v>180</v>
      </c>
      <c r="I172" s="266"/>
      <c r="J172" s="262"/>
      <c r="K172" s="262"/>
      <c r="L172" s="267"/>
      <c r="M172" s="268"/>
      <c r="N172" s="269"/>
      <c r="O172" s="269"/>
      <c r="P172" s="269"/>
      <c r="Q172" s="269"/>
      <c r="R172" s="269"/>
      <c r="S172" s="269"/>
      <c r="T172" s="27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1" t="s">
        <v>137</v>
      </c>
      <c r="AU172" s="271" t="s">
        <v>82</v>
      </c>
      <c r="AV172" s="14" t="s">
        <v>127</v>
      </c>
      <c r="AW172" s="14" t="s">
        <v>30</v>
      </c>
      <c r="AX172" s="14" t="s">
        <v>78</v>
      </c>
      <c r="AY172" s="271" t="s">
        <v>121</v>
      </c>
    </row>
    <row r="173" spans="1:51" s="13" customFormat="1" ht="12">
      <c r="A173" s="13"/>
      <c r="B173" s="249"/>
      <c r="C173" s="250"/>
      <c r="D173" s="251" t="s">
        <v>137</v>
      </c>
      <c r="E173" s="250"/>
      <c r="F173" s="253" t="s">
        <v>222</v>
      </c>
      <c r="G173" s="250"/>
      <c r="H173" s="254">
        <v>189</v>
      </c>
      <c r="I173" s="255"/>
      <c r="J173" s="250"/>
      <c r="K173" s="250"/>
      <c r="L173" s="256"/>
      <c r="M173" s="257"/>
      <c r="N173" s="258"/>
      <c r="O173" s="258"/>
      <c r="P173" s="258"/>
      <c r="Q173" s="258"/>
      <c r="R173" s="258"/>
      <c r="S173" s="258"/>
      <c r="T173" s="25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0" t="s">
        <v>137</v>
      </c>
      <c r="AU173" s="260" t="s">
        <v>82</v>
      </c>
      <c r="AV173" s="13" t="s">
        <v>82</v>
      </c>
      <c r="AW173" s="13" t="s">
        <v>4</v>
      </c>
      <c r="AX173" s="13" t="s">
        <v>78</v>
      </c>
      <c r="AY173" s="260" t="s">
        <v>121</v>
      </c>
    </row>
    <row r="174" spans="1:65" s="2" customFormat="1" ht="24" customHeight="1">
      <c r="A174" s="37"/>
      <c r="B174" s="38"/>
      <c r="C174" s="235" t="s">
        <v>223</v>
      </c>
      <c r="D174" s="235" t="s">
        <v>123</v>
      </c>
      <c r="E174" s="236" t="s">
        <v>224</v>
      </c>
      <c r="F174" s="237" t="s">
        <v>225</v>
      </c>
      <c r="G174" s="238" t="s">
        <v>135</v>
      </c>
      <c r="H174" s="239">
        <v>640</v>
      </c>
      <c r="I174" s="240"/>
      <c r="J174" s="241">
        <f>ROUND(I174*H174,2)</f>
        <v>0</v>
      </c>
      <c r="K174" s="242"/>
      <c r="L174" s="43"/>
      <c r="M174" s="243" t="s">
        <v>1</v>
      </c>
      <c r="N174" s="244" t="s">
        <v>38</v>
      </c>
      <c r="O174" s="90"/>
      <c r="P174" s="245">
        <f>O174*H174</f>
        <v>0</v>
      </c>
      <c r="Q174" s="245">
        <v>0</v>
      </c>
      <c r="R174" s="245">
        <f>Q174*H174</f>
        <v>0</v>
      </c>
      <c r="S174" s="245">
        <v>0</v>
      </c>
      <c r="T174" s="24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47" t="s">
        <v>127</v>
      </c>
      <c r="AT174" s="247" t="s">
        <v>123</v>
      </c>
      <c r="AU174" s="247" t="s">
        <v>82</v>
      </c>
      <c r="AY174" s="16" t="s">
        <v>121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6" t="s">
        <v>78</v>
      </c>
      <c r="BK174" s="248">
        <f>ROUND(I174*H174,2)</f>
        <v>0</v>
      </c>
      <c r="BL174" s="16" t="s">
        <v>127</v>
      </c>
      <c r="BM174" s="247" t="s">
        <v>226</v>
      </c>
    </row>
    <row r="175" spans="1:65" s="2" customFormat="1" ht="24" customHeight="1">
      <c r="A175" s="37"/>
      <c r="B175" s="38"/>
      <c r="C175" s="235" t="s">
        <v>227</v>
      </c>
      <c r="D175" s="235" t="s">
        <v>123</v>
      </c>
      <c r="E175" s="236" t="s">
        <v>228</v>
      </c>
      <c r="F175" s="237" t="s">
        <v>229</v>
      </c>
      <c r="G175" s="238" t="s">
        <v>135</v>
      </c>
      <c r="H175" s="239">
        <v>640</v>
      </c>
      <c r="I175" s="240"/>
      <c r="J175" s="241">
        <f>ROUND(I175*H175,2)</f>
        <v>0</v>
      </c>
      <c r="K175" s="242"/>
      <c r="L175" s="43"/>
      <c r="M175" s="243" t="s">
        <v>1</v>
      </c>
      <c r="N175" s="244" t="s">
        <v>38</v>
      </c>
      <c r="O175" s="90"/>
      <c r="P175" s="245">
        <f>O175*H175</f>
        <v>0</v>
      </c>
      <c r="Q175" s="245">
        <v>0</v>
      </c>
      <c r="R175" s="245">
        <f>Q175*H175</f>
        <v>0</v>
      </c>
      <c r="S175" s="245">
        <v>0</v>
      </c>
      <c r="T175" s="24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47" t="s">
        <v>127</v>
      </c>
      <c r="AT175" s="247" t="s">
        <v>123</v>
      </c>
      <c r="AU175" s="247" t="s">
        <v>82</v>
      </c>
      <c r="AY175" s="16" t="s">
        <v>121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6" t="s">
        <v>78</v>
      </c>
      <c r="BK175" s="248">
        <f>ROUND(I175*H175,2)</f>
        <v>0</v>
      </c>
      <c r="BL175" s="16" t="s">
        <v>127</v>
      </c>
      <c r="BM175" s="247" t="s">
        <v>230</v>
      </c>
    </row>
    <row r="176" spans="1:65" s="2" customFormat="1" ht="24" customHeight="1">
      <c r="A176" s="37"/>
      <c r="B176" s="38"/>
      <c r="C176" s="235" t="s">
        <v>231</v>
      </c>
      <c r="D176" s="235" t="s">
        <v>123</v>
      </c>
      <c r="E176" s="236" t="s">
        <v>232</v>
      </c>
      <c r="F176" s="237" t="s">
        <v>233</v>
      </c>
      <c r="G176" s="238" t="s">
        <v>135</v>
      </c>
      <c r="H176" s="239">
        <v>640</v>
      </c>
      <c r="I176" s="240"/>
      <c r="J176" s="241">
        <f>ROUND(I176*H176,2)</f>
        <v>0</v>
      </c>
      <c r="K176" s="242"/>
      <c r="L176" s="43"/>
      <c r="M176" s="243" t="s">
        <v>1</v>
      </c>
      <c r="N176" s="244" t="s">
        <v>38</v>
      </c>
      <c r="O176" s="90"/>
      <c r="P176" s="245">
        <f>O176*H176</f>
        <v>0</v>
      </c>
      <c r="Q176" s="245">
        <v>0</v>
      </c>
      <c r="R176" s="245">
        <f>Q176*H176</f>
        <v>0</v>
      </c>
      <c r="S176" s="245">
        <v>0</v>
      </c>
      <c r="T176" s="24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47" t="s">
        <v>127</v>
      </c>
      <c r="AT176" s="247" t="s">
        <v>123</v>
      </c>
      <c r="AU176" s="247" t="s">
        <v>82</v>
      </c>
      <c r="AY176" s="16" t="s">
        <v>121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6" t="s">
        <v>78</v>
      </c>
      <c r="BK176" s="248">
        <f>ROUND(I176*H176,2)</f>
        <v>0</v>
      </c>
      <c r="BL176" s="16" t="s">
        <v>127</v>
      </c>
      <c r="BM176" s="247" t="s">
        <v>234</v>
      </c>
    </row>
    <row r="177" spans="1:65" s="2" customFormat="1" ht="16.5" customHeight="1">
      <c r="A177" s="37"/>
      <c r="B177" s="38"/>
      <c r="C177" s="235" t="s">
        <v>235</v>
      </c>
      <c r="D177" s="235" t="s">
        <v>123</v>
      </c>
      <c r="E177" s="236" t="s">
        <v>236</v>
      </c>
      <c r="F177" s="237" t="s">
        <v>237</v>
      </c>
      <c r="G177" s="238" t="s">
        <v>135</v>
      </c>
      <c r="H177" s="239">
        <v>583</v>
      </c>
      <c r="I177" s="240"/>
      <c r="J177" s="241">
        <f>ROUND(I177*H177,2)</f>
        <v>0</v>
      </c>
      <c r="K177" s="242"/>
      <c r="L177" s="43"/>
      <c r="M177" s="243" t="s">
        <v>1</v>
      </c>
      <c r="N177" s="244" t="s">
        <v>38</v>
      </c>
      <c r="O177" s="90"/>
      <c r="P177" s="245">
        <f>O177*H177</f>
        <v>0</v>
      </c>
      <c r="Q177" s="245">
        <v>0.08565</v>
      </c>
      <c r="R177" s="245">
        <f>Q177*H177</f>
        <v>49.93395</v>
      </c>
      <c r="S177" s="245">
        <v>0</v>
      </c>
      <c r="T177" s="24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47" t="s">
        <v>127</v>
      </c>
      <c r="AT177" s="247" t="s">
        <v>123</v>
      </c>
      <c r="AU177" s="247" t="s">
        <v>82</v>
      </c>
      <c r="AY177" s="16" t="s">
        <v>121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16" t="s">
        <v>78</v>
      </c>
      <c r="BK177" s="248">
        <f>ROUND(I177*H177,2)</f>
        <v>0</v>
      </c>
      <c r="BL177" s="16" t="s">
        <v>127</v>
      </c>
      <c r="BM177" s="247" t="s">
        <v>238</v>
      </c>
    </row>
    <row r="178" spans="1:65" s="2" customFormat="1" ht="16.5" customHeight="1">
      <c r="A178" s="37"/>
      <c r="B178" s="38"/>
      <c r="C178" s="272" t="s">
        <v>239</v>
      </c>
      <c r="D178" s="272" t="s">
        <v>240</v>
      </c>
      <c r="E178" s="273" t="s">
        <v>241</v>
      </c>
      <c r="F178" s="274" t="s">
        <v>242</v>
      </c>
      <c r="G178" s="275" t="s">
        <v>135</v>
      </c>
      <c r="H178" s="276">
        <v>180</v>
      </c>
      <c r="I178" s="277"/>
      <c r="J178" s="278">
        <f>ROUND(I178*H178,2)</f>
        <v>0</v>
      </c>
      <c r="K178" s="279"/>
      <c r="L178" s="280"/>
      <c r="M178" s="281" t="s">
        <v>1</v>
      </c>
      <c r="N178" s="282" t="s">
        <v>38</v>
      </c>
      <c r="O178" s="90"/>
      <c r="P178" s="245">
        <f>O178*H178</f>
        <v>0</v>
      </c>
      <c r="Q178" s="245">
        <v>0.176</v>
      </c>
      <c r="R178" s="245">
        <f>Q178*H178</f>
        <v>31.68</v>
      </c>
      <c r="S178" s="245">
        <v>0</v>
      </c>
      <c r="T178" s="24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47" t="s">
        <v>159</v>
      </c>
      <c r="AT178" s="247" t="s">
        <v>240</v>
      </c>
      <c r="AU178" s="247" t="s">
        <v>82</v>
      </c>
      <c r="AY178" s="16" t="s">
        <v>121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16" t="s">
        <v>78</v>
      </c>
      <c r="BK178" s="248">
        <f>ROUND(I178*H178,2)</f>
        <v>0</v>
      </c>
      <c r="BL178" s="16" t="s">
        <v>127</v>
      </c>
      <c r="BM178" s="247" t="s">
        <v>243</v>
      </c>
    </row>
    <row r="179" spans="1:51" s="13" customFormat="1" ht="12">
      <c r="A179" s="13"/>
      <c r="B179" s="249"/>
      <c r="C179" s="250"/>
      <c r="D179" s="251" t="s">
        <v>137</v>
      </c>
      <c r="E179" s="252" t="s">
        <v>1</v>
      </c>
      <c r="F179" s="253" t="s">
        <v>244</v>
      </c>
      <c r="G179" s="250"/>
      <c r="H179" s="254">
        <v>180</v>
      </c>
      <c r="I179" s="255"/>
      <c r="J179" s="250"/>
      <c r="K179" s="250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137</v>
      </c>
      <c r="AU179" s="260" t="s">
        <v>82</v>
      </c>
      <c r="AV179" s="13" t="s">
        <v>82</v>
      </c>
      <c r="AW179" s="13" t="s">
        <v>30</v>
      </c>
      <c r="AX179" s="13" t="s">
        <v>78</v>
      </c>
      <c r="AY179" s="260" t="s">
        <v>121</v>
      </c>
    </row>
    <row r="180" spans="1:65" s="2" customFormat="1" ht="24" customHeight="1">
      <c r="A180" s="37"/>
      <c r="B180" s="38"/>
      <c r="C180" s="272" t="s">
        <v>245</v>
      </c>
      <c r="D180" s="272" t="s">
        <v>240</v>
      </c>
      <c r="E180" s="273" t="s">
        <v>246</v>
      </c>
      <c r="F180" s="274" t="s">
        <v>247</v>
      </c>
      <c r="G180" s="275" t="s">
        <v>135</v>
      </c>
      <c r="H180" s="276">
        <v>35</v>
      </c>
      <c r="I180" s="277"/>
      <c r="J180" s="278">
        <f>ROUND(I180*H180,2)</f>
        <v>0</v>
      </c>
      <c r="K180" s="279"/>
      <c r="L180" s="280"/>
      <c r="M180" s="281" t="s">
        <v>1</v>
      </c>
      <c r="N180" s="282" t="s">
        <v>38</v>
      </c>
      <c r="O180" s="90"/>
      <c r="P180" s="245">
        <f>O180*H180</f>
        <v>0</v>
      </c>
      <c r="Q180" s="245">
        <v>0.131</v>
      </c>
      <c r="R180" s="245">
        <f>Q180*H180</f>
        <v>4.585</v>
      </c>
      <c r="S180" s="245">
        <v>0</v>
      </c>
      <c r="T180" s="24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47" t="s">
        <v>159</v>
      </c>
      <c r="AT180" s="247" t="s">
        <v>240</v>
      </c>
      <c r="AU180" s="247" t="s">
        <v>82</v>
      </c>
      <c r="AY180" s="16" t="s">
        <v>121</v>
      </c>
      <c r="BE180" s="248">
        <f>IF(N180="základní",J180,0)</f>
        <v>0</v>
      </c>
      <c r="BF180" s="248">
        <f>IF(N180="snížená",J180,0)</f>
        <v>0</v>
      </c>
      <c r="BG180" s="248">
        <f>IF(N180="zákl. přenesená",J180,0)</f>
        <v>0</v>
      </c>
      <c r="BH180" s="248">
        <f>IF(N180="sníž. přenesená",J180,0)</f>
        <v>0</v>
      </c>
      <c r="BI180" s="248">
        <f>IF(N180="nulová",J180,0)</f>
        <v>0</v>
      </c>
      <c r="BJ180" s="16" t="s">
        <v>78</v>
      </c>
      <c r="BK180" s="248">
        <f>ROUND(I180*H180,2)</f>
        <v>0</v>
      </c>
      <c r="BL180" s="16" t="s">
        <v>127</v>
      </c>
      <c r="BM180" s="247" t="s">
        <v>248</v>
      </c>
    </row>
    <row r="181" spans="1:51" s="13" customFormat="1" ht="12">
      <c r="A181" s="13"/>
      <c r="B181" s="249"/>
      <c r="C181" s="250"/>
      <c r="D181" s="251" t="s">
        <v>137</v>
      </c>
      <c r="E181" s="252" t="s">
        <v>1</v>
      </c>
      <c r="F181" s="253" t="s">
        <v>249</v>
      </c>
      <c r="G181" s="250"/>
      <c r="H181" s="254">
        <v>35</v>
      </c>
      <c r="I181" s="255"/>
      <c r="J181" s="250"/>
      <c r="K181" s="250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137</v>
      </c>
      <c r="AU181" s="260" t="s">
        <v>82</v>
      </c>
      <c r="AV181" s="13" t="s">
        <v>82</v>
      </c>
      <c r="AW181" s="13" t="s">
        <v>30</v>
      </c>
      <c r="AX181" s="13" t="s">
        <v>73</v>
      </c>
      <c r="AY181" s="260" t="s">
        <v>121</v>
      </c>
    </row>
    <row r="182" spans="1:51" s="14" customFormat="1" ht="12">
      <c r="A182" s="14"/>
      <c r="B182" s="261"/>
      <c r="C182" s="262"/>
      <c r="D182" s="251" t="s">
        <v>137</v>
      </c>
      <c r="E182" s="263" t="s">
        <v>1</v>
      </c>
      <c r="F182" s="264" t="s">
        <v>139</v>
      </c>
      <c r="G182" s="262"/>
      <c r="H182" s="265">
        <v>35</v>
      </c>
      <c r="I182" s="266"/>
      <c r="J182" s="262"/>
      <c r="K182" s="262"/>
      <c r="L182" s="267"/>
      <c r="M182" s="268"/>
      <c r="N182" s="269"/>
      <c r="O182" s="269"/>
      <c r="P182" s="269"/>
      <c r="Q182" s="269"/>
      <c r="R182" s="269"/>
      <c r="S182" s="269"/>
      <c r="T182" s="27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1" t="s">
        <v>137</v>
      </c>
      <c r="AU182" s="271" t="s">
        <v>82</v>
      </c>
      <c r="AV182" s="14" t="s">
        <v>127</v>
      </c>
      <c r="AW182" s="14" t="s">
        <v>30</v>
      </c>
      <c r="AX182" s="14" t="s">
        <v>78</v>
      </c>
      <c r="AY182" s="271" t="s">
        <v>121</v>
      </c>
    </row>
    <row r="183" spans="1:65" s="2" customFormat="1" ht="16.5" customHeight="1">
      <c r="A183" s="37"/>
      <c r="B183" s="38"/>
      <c r="C183" s="272" t="s">
        <v>250</v>
      </c>
      <c r="D183" s="272" t="s">
        <v>240</v>
      </c>
      <c r="E183" s="273" t="s">
        <v>251</v>
      </c>
      <c r="F183" s="274" t="s">
        <v>252</v>
      </c>
      <c r="G183" s="275" t="s">
        <v>135</v>
      </c>
      <c r="H183" s="276">
        <v>368</v>
      </c>
      <c r="I183" s="277"/>
      <c r="J183" s="278">
        <f>ROUND(I183*H183,2)</f>
        <v>0</v>
      </c>
      <c r="K183" s="279"/>
      <c r="L183" s="280"/>
      <c r="M183" s="281" t="s">
        <v>1</v>
      </c>
      <c r="N183" s="282" t="s">
        <v>38</v>
      </c>
      <c r="O183" s="90"/>
      <c r="P183" s="245">
        <f>O183*H183</f>
        <v>0</v>
      </c>
      <c r="Q183" s="245">
        <v>0.131</v>
      </c>
      <c r="R183" s="245">
        <f>Q183*H183</f>
        <v>48.208</v>
      </c>
      <c r="S183" s="245">
        <v>0</v>
      </c>
      <c r="T183" s="24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47" t="s">
        <v>159</v>
      </c>
      <c r="AT183" s="247" t="s">
        <v>240</v>
      </c>
      <c r="AU183" s="247" t="s">
        <v>82</v>
      </c>
      <c r="AY183" s="16" t="s">
        <v>121</v>
      </c>
      <c r="BE183" s="248">
        <f>IF(N183="základní",J183,0)</f>
        <v>0</v>
      </c>
      <c r="BF183" s="248">
        <f>IF(N183="snížená",J183,0)</f>
        <v>0</v>
      </c>
      <c r="BG183" s="248">
        <f>IF(N183="zákl. přenesená",J183,0)</f>
        <v>0</v>
      </c>
      <c r="BH183" s="248">
        <f>IF(N183="sníž. přenesená",J183,0)</f>
        <v>0</v>
      </c>
      <c r="BI183" s="248">
        <f>IF(N183="nulová",J183,0)</f>
        <v>0</v>
      </c>
      <c r="BJ183" s="16" t="s">
        <v>78</v>
      </c>
      <c r="BK183" s="248">
        <f>ROUND(I183*H183,2)</f>
        <v>0</v>
      </c>
      <c r="BL183" s="16" t="s">
        <v>127</v>
      </c>
      <c r="BM183" s="247" t="s">
        <v>253</v>
      </c>
    </row>
    <row r="184" spans="1:63" s="12" customFormat="1" ht="22.8" customHeight="1">
      <c r="A184" s="12"/>
      <c r="B184" s="219"/>
      <c r="C184" s="220"/>
      <c r="D184" s="221" t="s">
        <v>72</v>
      </c>
      <c r="E184" s="233" t="s">
        <v>159</v>
      </c>
      <c r="F184" s="233" t="s">
        <v>254</v>
      </c>
      <c r="G184" s="220"/>
      <c r="H184" s="220"/>
      <c r="I184" s="223"/>
      <c r="J184" s="234">
        <f>BK184</f>
        <v>0</v>
      </c>
      <c r="K184" s="220"/>
      <c r="L184" s="225"/>
      <c r="M184" s="226"/>
      <c r="N184" s="227"/>
      <c r="O184" s="227"/>
      <c r="P184" s="228">
        <f>SUM(P185:P186)</f>
        <v>0</v>
      </c>
      <c r="Q184" s="227"/>
      <c r="R184" s="228">
        <f>SUM(R185:R186)</f>
        <v>1.7115999999999998</v>
      </c>
      <c r="S184" s="227"/>
      <c r="T184" s="229">
        <f>SUM(T185:T186)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30" t="s">
        <v>78</v>
      </c>
      <c r="AT184" s="231" t="s">
        <v>72</v>
      </c>
      <c r="AU184" s="231" t="s">
        <v>78</v>
      </c>
      <c r="AY184" s="230" t="s">
        <v>121</v>
      </c>
      <c r="BK184" s="232">
        <f>SUM(BK185:BK186)</f>
        <v>0</v>
      </c>
    </row>
    <row r="185" spans="1:65" s="2" customFormat="1" ht="24" customHeight="1">
      <c r="A185" s="37"/>
      <c r="B185" s="38"/>
      <c r="C185" s="235" t="s">
        <v>255</v>
      </c>
      <c r="D185" s="235" t="s">
        <v>123</v>
      </c>
      <c r="E185" s="236" t="s">
        <v>256</v>
      </c>
      <c r="F185" s="237" t="s">
        <v>257</v>
      </c>
      <c r="G185" s="238" t="s">
        <v>126</v>
      </c>
      <c r="H185" s="239">
        <v>4</v>
      </c>
      <c r="I185" s="240"/>
      <c r="J185" s="241">
        <f>ROUND(I185*H185,2)</f>
        <v>0</v>
      </c>
      <c r="K185" s="242"/>
      <c r="L185" s="43"/>
      <c r="M185" s="243" t="s">
        <v>1</v>
      </c>
      <c r="N185" s="244" t="s">
        <v>38</v>
      </c>
      <c r="O185" s="90"/>
      <c r="P185" s="245">
        <f>O185*H185</f>
        <v>0</v>
      </c>
      <c r="Q185" s="245">
        <v>0.3409</v>
      </c>
      <c r="R185" s="245">
        <f>Q185*H185</f>
        <v>1.3636</v>
      </c>
      <c r="S185" s="245">
        <v>0</v>
      </c>
      <c r="T185" s="24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47" t="s">
        <v>127</v>
      </c>
      <c r="AT185" s="247" t="s">
        <v>123</v>
      </c>
      <c r="AU185" s="247" t="s">
        <v>82</v>
      </c>
      <c r="AY185" s="16" t="s">
        <v>121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6" t="s">
        <v>78</v>
      </c>
      <c r="BK185" s="248">
        <f>ROUND(I185*H185,2)</f>
        <v>0</v>
      </c>
      <c r="BL185" s="16" t="s">
        <v>127</v>
      </c>
      <c r="BM185" s="247" t="s">
        <v>258</v>
      </c>
    </row>
    <row r="186" spans="1:65" s="2" customFormat="1" ht="16.5" customHeight="1">
      <c r="A186" s="37"/>
      <c r="B186" s="38"/>
      <c r="C186" s="272" t="s">
        <v>259</v>
      </c>
      <c r="D186" s="272" t="s">
        <v>240</v>
      </c>
      <c r="E186" s="273" t="s">
        <v>260</v>
      </c>
      <c r="F186" s="274" t="s">
        <v>261</v>
      </c>
      <c r="G186" s="275" t="s">
        <v>126</v>
      </c>
      <c r="H186" s="276">
        <v>4</v>
      </c>
      <c r="I186" s="277"/>
      <c r="J186" s="278">
        <f>ROUND(I186*H186,2)</f>
        <v>0</v>
      </c>
      <c r="K186" s="279"/>
      <c r="L186" s="280"/>
      <c r="M186" s="281" t="s">
        <v>1</v>
      </c>
      <c r="N186" s="282" t="s">
        <v>38</v>
      </c>
      <c r="O186" s="90"/>
      <c r="P186" s="245">
        <f>O186*H186</f>
        <v>0</v>
      </c>
      <c r="Q186" s="245">
        <v>0.087</v>
      </c>
      <c r="R186" s="245">
        <f>Q186*H186</f>
        <v>0.348</v>
      </c>
      <c r="S186" s="245">
        <v>0</v>
      </c>
      <c r="T186" s="24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47" t="s">
        <v>159</v>
      </c>
      <c r="AT186" s="247" t="s">
        <v>240</v>
      </c>
      <c r="AU186" s="247" t="s">
        <v>82</v>
      </c>
      <c r="AY186" s="16" t="s">
        <v>121</v>
      </c>
      <c r="BE186" s="248">
        <f>IF(N186="základní",J186,0)</f>
        <v>0</v>
      </c>
      <c r="BF186" s="248">
        <f>IF(N186="snížená",J186,0)</f>
        <v>0</v>
      </c>
      <c r="BG186" s="248">
        <f>IF(N186="zákl. přenesená",J186,0)</f>
        <v>0</v>
      </c>
      <c r="BH186" s="248">
        <f>IF(N186="sníž. přenesená",J186,0)</f>
        <v>0</v>
      </c>
      <c r="BI186" s="248">
        <f>IF(N186="nulová",J186,0)</f>
        <v>0</v>
      </c>
      <c r="BJ186" s="16" t="s">
        <v>78</v>
      </c>
      <c r="BK186" s="248">
        <f>ROUND(I186*H186,2)</f>
        <v>0</v>
      </c>
      <c r="BL186" s="16" t="s">
        <v>127</v>
      </c>
      <c r="BM186" s="247" t="s">
        <v>262</v>
      </c>
    </row>
    <row r="187" spans="1:63" s="12" customFormat="1" ht="22.8" customHeight="1">
      <c r="A187" s="12"/>
      <c r="B187" s="219"/>
      <c r="C187" s="220"/>
      <c r="D187" s="221" t="s">
        <v>72</v>
      </c>
      <c r="E187" s="233" t="s">
        <v>165</v>
      </c>
      <c r="F187" s="233" t="s">
        <v>263</v>
      </c>
      <c r="G187" s="220"/>
      <c r="H187" s="220"/>
      <c r="I187" s="223"/>
      <c r="J187" s="234">
        <f>BK187</f>
        <v>0</v>
      </c>
      <c r="K187" s="220"/>
      <c r="L187" s="225"/>
      <c r="M187" s="226"/>
      <c r="N187" s="227"/>
      <c r="O187" s="227"/>
      <c r="P187" s="228">
        <f>SUM(P188:P203)</f>
        <v>0</v>
      </c>
      <c r="Q187" s="227"/>
      <c r="R187" s="228">
        <f>SUM(R188:R203)</f>
        <v>102.4478808</v>
      </c>
      <c r="S187" s="227"/>
      <c r="T187" s="229">
        <f>SUM(T188:T203)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30" t="s">
        <v>78</v>
      </c>
      <c r="AT187" s="231" t="s">
        <v>72</v>
      </c>
      <c r="AU187" s="231" t="s">
        <v>78</v>
      </c>
      <c r="AY187" s="230" t="s">
        <v>121</v>
      </c>
      <c r="BK187" s="232">
        <f>SUM(BK188:BK203)</f>
        <v>0</v>
      </c>
    </row>
    <row r="188" spans="1:65" s="2" customFormat="1" ht="24" customHeight="1">
      <c r="A188" s="37"/>
      <c r="B188" s="38"/>
      <c r="C188" s="235" t="s">
        <v>264</v>
      </c>
      <c r="D188" s="235" t="s">
        <v>123</v>
      </c>
      <c r="E188" s="236" t="s">
        <v>265</v>
      </c>
      <c r="F188" s="237" t="s">
        <v>266</v>
      </c>
      <c r="G188" s="238" t="s">
        <v>156</v>
      </c>
      <c r="H188" s="239">
        <v>351.96</v>
      </c>
      <c r="I188" s="240"/>
      <c r="J188" s="241">
        <f>ROUND(I188*H188,2)</f>
        <v>0</v>
      </c>
      <c r="K188" s="242"/>
      <c r="L188" s="43"/>
      <c r="M188" s="243" t="s">
        <v>1</v>
      </c>
      <c r="N188" s="244" t="s">
        <v>38</v>
      </c>
      <c r="O188" s="90"/>
      <c r="P188" s="245">
        <f>O188*H188</f>
        <v>0</v>
      </c>
      <c r="Q188" s="245">
        <v>0.00033</v>
      </c>
      <c r="R188" s="245">
        <f>Q188*H188</f>
        <v>0.1161468</v>
      </c>
      <c r="S188" s="245">
        <v>0</v>
      </c>
      <c r="T188" s="24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47" t="s">
        <v>127</v>
      </c>
      <c r="AT188" s="247" t="s">
        <v>123</v>
      </c>
      <c r="AU188" s="247" t="s">
        <v>82</v>
      </c>
      <c r="AY188" s="16" t="s">
        <v>121</v>
      </c>
      <c r="BE188" s="248">
        <f>IF(N188="základní",J188,0)</f>
        <v>0</v>
      </c>
      <c r="BF188" s="248">
        <f>IF(N188="snížená",J188,0)</f>
        <v>0</v>
      </c>
      <c r="BG188" s="248">
        <f>IF(N188="zákl. přenesená",J188,0)</f>
        <v>0</v>
      </c>
      <c r="BH188" s="248">
        <f>IF(N188="sníž. přenesená",J188,0)</f>
        <v>0</v>
      </c>
      <c r="BI188" s="248">
        <f>IF(N188="nulová",J188,0)</f>
        <v>0</v>
      </c>
      <c r="BJ188" s="16" t="s">
        <v>78</v>
      </c>
      <c r="BK188" s="248">
        <f>ROUND(I188*H188,2)</f>
        <v>0</v>
      </c>
      <c r="BL188" s="16" t="s">
        <v>127</v>
      </c>
      <c r="BM188" s="247" t="s">
        <v>267</v>
      </c>
    </row>
    <row r="189" spans="1:51" s="13" customFormat="1" ht="12">
      <c r="A189" s="13"/>
      <c r="B189" s="249"/>
      <c r="C189" s="250"/>
      <c r="D189" s="251" t="s">
        <v>137</v>
      </c>
      <c r="E189" s="252" t="s">
        <v>1</v>
      </c>
      <c r="F189" s="253" t="s">
        <v>268</v>
      </c>
      <c r="G189" s="250"/>
      <c r="H189" s="254">
        <v>351.96</v>
      </c>
      <c r="I189" s="255"/>
      <c r="J189" s="250"/>
      <c r="K189" s="250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137</v>
      </c>
      <c r="AU189" s="260" t="s">
        <v>82</v>
      </c>
      <c r="AV189" s="13" t="s">
        <v>82</v>
      </c>
      <c r="AW189" s="13" t="s">
        <v>30</v>
      </c>
      <c r="AX189" s="13" t="s">
        <v>73</v>
      </c>
      <c r="AY189" s="260" t="s">
        <v>121</v>
      </c>
    </row>
    <row r="190" spans="1:51" s="14" customFormat="1" ht="12">
      <c r="A190" s="14"/>
      <c r="B190" s="261"/>
      <c r="C190" s="262"/>
      <c r="D190" s="251" t="s">
        <v>137</v>
      </c>
      <c r="E190" s="263" t="s">
        <v>1</v>
      </c>
      <c r="F190" s="264" t="s">
        <v>139</v>
      </c>
      <c r="G190" s="262"/>
      <c r="H190" s="265">
        <v>351.96</v>
      </c>
      <c r="I190" s="266"/>
      <c r="J190" s="262"/>
      <c r="K190" s="262"/>
      <c r="L190" s="267"/>
      <c r="M190" s="268"/>
      <c r="N190" s="269"/>
      <c r="O190" s="269"/>
      <c r="P190" s="269"/>
      <c r="Q190" s="269"/>
      <c r="R190" s="269"/>
      <c r="S190" s="269"/>
      <c r="T190" s="27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1" t="s">
        <v>137</v>
      </c>
      <c r="AU190" s="271" t="s">
        <v>82</v>
      </c>
      <c r="AV190" s="14" t="s">
        <v>127</v>
      </c>
      <c r="AW190" s="14" t="s">
        <v>30</v>
      </c>
      <c r="AX190" s="14" t="s">
        <v>78</v>
      </c>
      <c r="AY190" s="271" t="s">
        <v>121</v>
      </c>
    </row>
    <row r="191" spans="1:65" s="2" customFormat="1" ht="24" customHeight="1">
      <c r="A191" s="37"/>
      <c r="B191" s="38"/>
      <c r="C191" s="235" t="s">
        <v>269</v>
      </c>
      <c r="D191" s="235" t="s">
        <v>123</v>
      </c>
      <c r="E191" s="236" t="s">
        <v>270</v>
      </c>
      <c r="F191" s="237" t="s">
        <v>271</v>
      </c>
      <c r="G191" s="238" t="s">
        <v>156</v>
      </c>
      <c r="H191" s="239">
        <v>263.4</v>
      </c>
      <c r="I191" s="240"/>
      <c r="J191" s="241">
        <f>ROUND(I191*H191,2)</f>
        <v>0</v>
      </c>
      <c r="K191" s="242"/>
      <c r="L191" s="43"/>
      <c r="M191" s="243" t="s">
        <v>1</v>
      </c>
      <c r="N191" s="244" t="s">
        <v>38</v>
      </c>
      <c r="O191" s="90"/>
      <c r="P191" s="245">
        <f>O191*H191</f>
        <v>0</v>
      </c>
      <c r="Q191" s="245">
        <v>0.1554</v>
      </c>
      <c r="R191" s="245">
        <f>Q191*H191</f>
        <v>40.93236</v>
      </c>
      <c r="S191" s="245">
        <v>0</v>
      </c>
      <c r="T191" s="24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47" t="s">
        <v>127</v>
      </c>
      <c r="AT191" s="247" t="s">
        <v>123</v>
      </c>
      <c r="AU191" s="247" t="s">
        <v>82</v>
      </c>
      <c r="AY191" s="16" t="s">
        <v>121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16" t="s">
        <v>78</v>
      </c>
      <c r="BK191" s="248">
        <f>ROUND(I191*H191,2)</f>
        <v>0</v>
      </c>
      <c r="BL191" s="16" t="s">
        <v>127</v>
      </c>
      <c r="BM191" s="247" t="s">
        <v>272</v>
      </c>
    </row>
    <row r="192" spans="1:51" s="13" customFormat="1" ht="12">
      <c r="A192" s="13"/>
      <c r="B192" s="249"/>
      <c r="C192" s="250"/>
      <c r="D192" s="251" t="s">
        <v>137</v>
      </c>
      <c r="E192" s="252" t="s">
        <v>1</v>
      </c>
      <c r="F192" s="253" t="s">
        <v>273</v>
      </c>
      <c r="G192" s="250"/>
      <c r="H192" s="254">
        <v>263.4</v>
      </c>
      <c r="I192" s="255"/>
      <c r="J192" s="250"/>
      <c r="K192" s="250"/>
      <c r="L192" s="256"/>
      <c r="M192" s="257"/>
      <c r="N192" s="258"/>
      <c r="O192" s="258"/>
      <c r="P192" s="258"/>
      <c r="Q192" s="258"/>
      <c r="R192" s="258"/>
      <c r="S192" s="258"/>
      <c r="T192" s="25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0" t="s">
        <v>137</v>
      </c>
      <c r="AU192" s="260" t="s">
        <v>82</v>
      </c>
      <c r="AV192" s="13" t="s">
        <v>82</v>
      </c>
      <c r="AW192" s="13" t="s">
        <v>30</v>
      </c>
      <c r="AX192" s="13" t="s">
        <v>73</v>
      </c>
      <c r="AY192" s="260" t="s">
        <v>121</v>
      </c>
    </row>
    <row r="193" spans="1:51" s="14" customFormat="1" ht="12">
      <c r="A193" s="14"/>
      <c r="B193" s="261"/>
      <c r="C193" s="262"/>
      <c r="D193" s="251" t="s">
        <v>137</v>
      </c>
      <c r="E193" s="263" t="s">
        <v>1</v>
      </c>
      <c r="F193" s="264" t="s">
        <v>139</v>
      </c>
      <c r="G193" s="262"/>
      <c r="H193" s="265">
        <v>263.4</v>
      </c>
      <c r="I193" s="266"/>
      <c r="J193" s="262"/>
      <c r="K193" s="262"/>
      <c r="L193" s="267"/>
      <c r="M193" s="268"/>
      <c r="N193" s="269"/>
      <c r="O193" s="269"/>
      <c r="P193" s="269"/>
      <c r="Q193" s="269"/>
      <c r="R193" s="269"/>
      <c r="S193" s="269"/>
      <c r="T193" s="27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1" t="s">
        <v>137</v>
      </c>
      <c r="AU193" s="271" t="s">
        <v>82</v>
      </c>
      <c r="AV193" s="14" t="s">
        <v>127</v>
      </c>
      <c r="AW193" s="14" t="s">
        <v>30</v>
      </c>
      <c r="AX193" s="14" t="s">
        <v>78</v>
      </c>
      <c r="AY193" s="271" t="s">
        <v>121</v>
      </c>
    </row>
    <row r="194" spans="1:65" s="2" customFormat="1" ht="16.5" customHeight="1">
      <c r="A194" s="37"/>
      <c r="B194" s="38"/>
      <c r="C194" s="272" t="s">
        <v>274</v>
      </c>
      <c r="D194" s="272" t="s">
        <v>240</v>
      </c>
      <c r="E194" s="273" t="s">
        <v>275</v>
      </c>
      <c r="F194" s="274" t="s">
        <v>276</v>
      </c>
      <c r="G194" s="275" t="s">
        <v>126</v>
      </c>
      <c r="H194" s="276">
        <v>263.4</v>
      </c>
      <c r="I194" s="277"/>
      <c r="J194" s="278">
        <f>ROUND(I194*H194,2)</f>
        <v>0</v>
      </c>
      <c r="K194" s="279"/>
      <c r="L194" s="280"/>
      <c r="M194" s="281" t="s">
        <v>1</v>
      </c>
      <c r="N194" s="282" t="s">
        <v>38</v>
      </c>
      <c r="O194" s="90"/>
      <c r="P194" s="245">
        <f>O194*H194</f>
        <v>0</v>
      </c>
      <c r="Q194" s="245">
        <v>0.086</v>
      </c>
      <c r="R194" s="245">
        <f>Q194*H194</f>
        <v>22.652399999999997</v>
      </c>
      <c r="S194" s="245">
        <v>0</v>
      </c>
      <c r="T194" s="246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47" t="s">
        <v>159</v>
      </c>
      <c r="AT194" s="247" t="s">
        <v>240</v>
      </c>
      <c r="AU194" s="247" t="s">
        <v>82</v>
      </c>
      <c r="AY194" s="16" t="s">
        <v>121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6" t="s">
        <v>78</v>
      </c>
      <c r="BK194" s="248">
        <f>ROUND(I194*H194,2)</f>
        <v>0</v>
      </c>
      <c r="BL194" s="16" t="s">
        <v>127</v>
      </c>
      <c r="BM194" s="247" t="s">
        <v>277</v>
      </c>
    </row>
    <row r="195" spans="1:65" s="2" customFormat="1" ht="24" customHeight="1">
      <c r="A195" s="37"/>
      <c r="B195" s="38"/>
      <c r="C195" s="235" t="s">
        <v>278</v>
      </c>
      <c r="D195" s="235" t="s">
        <v>123</v>
      </c>
      <c r="E195" s="236" t="s">
        <v>279</v>
      </c>
      <c r="F195" s="237" t="s">
        <v>280</v>
      </c>
      <c r="G195" s="238" t="s">
        <v>156</v>
      </c>
      <c r="H195" s="239">
        <v>251.4</v>
      </c>
      <c r="I195" s="240"/>
      <c r="J195" s="241">
        <f>ROUND(I195*H195,2)</f>
        <v>0</v>
      </c>
      <c r="K195" s="242"/>
      <c r="L195" s="43"/>
      <c r="M195" s="243" t="s">
        <v>1</v>
      </c>
      <c r="N195" s="244" t="s">
        <v>38</v>
      </c>
      <c r="O195" s="90"/>
      <c r="P195" s="245">
        <f>O195*H195</f>
        <v>0</v>
      </c>
      <c r="Q195" s="245">
        <v>0.09599</v>
      </c>
      <c r="R195" s="245">
        <f>Q195*H195</f>
        <v>24.131886</v>
      </c>
      <c r="S195" s="245">
        <v>0</v>
      </c>
      <c r="T195" s="246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47" t="s">
        <v>127</v>
      </c>
      <c r="AT195" s="247" t="s">
        <v>123</v>
      </c>
      <c r="AU195" s="247" t="s">
        <v>82</v>
      </c>
      <c r="AY195" s="16" t="s">
        <v>121</v>
      </c>
      <c r="BE195" s="248">
        <f>IF(N195="základní",J195,0)</f>
        <v>0</v>
      </c>
      <c r="BF195" s="248">
        <f>IF(N195="snížená",J195,0)</f>
        <v>0</v>
      </c>
      <c r="BG195" s="248">
        <f>IF(N195="zákl. přenesená",J195,0)</f>
        <v>0</v>
      </c>
      <c r="BH195" s="248">
        <f>IF(N195="sníž. přenesená",J195,0)</f>
        <v>0</v>
      </c>
      <c r="BI195" s="248">
        <f>IF(N195="nulová",J195,0)</f>
        <v>0</v>
      </c>
      <c r="BJ195" s="16" t="s">
        <v>78</v>
      </c>
      <c r="BK195" s="248">
        <f>ROUND(I195*H195,2)</f>
        <v>0</v>
      </c>
      <c r="BL195" s="16" t="s">
        <v>127</v>
      </c>
      <c r="BM195" s="247" t="s">
        <v>281</v>
      </c>
    </row>
    <row r="196" spans="1:51" s="13" customFormat="1" ht="12">
      <c r="A196" s="13"/>
      <c r="B196" s="249"/>
      <c r="C196" s="250"/>
      <c r="D196" s="251" t="s">
        <v>137</v>
      </c>
      <c r="E196" s="252" t="s">
        <v>1</v>
      </c>
      <c r="F196" s="253" t="s">
        <v>158</v>
      </c>
      <c r="G196" s="250"/>
      <c r="H196" s="254">
        <v>251.4</v>
      </c>
      <c r="I196" s="255"/>
      <c r="J196" s="250"/>
      <c r="K196" s="250"/>
      <c r="L196" s="256"/>
      <c r="M196" s="257"/>
      <c r="N196" s="258"/>
      <c r="O196" s="258"/>
      <c r="P196" s="258"/>
      <c r="Q196" s="258"/>
      <c r="R196" s="258"/>
      <c r="S196" s="258"/>
      <c r="T196" s="25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0" t="s">
        <v>137</v>
      </c>
      <c r="AU196" s="260" t="s">
        <v>82</v>
      </c>
      <c r="AV196" s="13" t="s">
        <v>82</v>
      </c>
      <c r="AW196" s="13" t="s">
        <v>30</v>
      </c>
      <c r="AX196" s="13" t="s">
        <v>73</v>
      </c>
      <c r="AY196" s="260" t="s">
        <v>121</v>
      </c>
    </row>
    <row r="197" spans="1:51" s="14" customFormat="1" ht="12">
      <c r="A197" s="14"/>
      <c r="B197" s="261"/>
      <c r="C197" s="262"/>
      <c r="D197" s="251" t="s">
        <v>137</v>
      </c>
      <c r="E197" s="263" t="s">
        <v>1</v>
      </c>
      <c r="F197" s="264" t="s">
        <v>139</v>
      </c>
      <c r="G197" s="262"/>
      <c r="H197" s="265">
        <v>251.4</v>
      </c>
      <c r="I197" s="266"/>
      <c r="J197" s="262"/>
      <c r="K197" s="262"/>
      <c r="L197" s="267"/>
      <c r="M197" s="268"/>
      <c r="N197" s="269"/>
      <c r="O197" s="269"/>
      <c r="P197" s="269"/>
      <c r="Q197" s="269"/>
      <c r="R197" s="269"/>
      <c r="S197" s="269"/>
      <c r="T197" s="27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1" t="s">
        <v>137</v>
      </c>
      <c r="AU197" s="271" t="s">
        <v>82</v>
      </c>
      <c r="AV197" s="14" t="s">
        <v>127</v>
      </c>
      <c r="AW197" s="14" t="s">
        <v>30</v>
      </c>
      <c r="AX197" s="14" t="s">
        <v>78</v>
      </c>
      <c r="AY197" s="271" t="s">
        <v>121</v>
      </c>
    </row>
    <row r="198" spans="1:65" s="2" customFormat="1" ht="16.5" customHeight="1">
      <c r="A198" s="37"/>
      <c r="B198" s="38"/>
      <c r="C198" s="272" t="s">
        <v>282</v>
      </c>
      <c r="D198" s="272" t="s">
        <v>240</v>
      </c>
      <c r="E198" s="273" t="s">
        <v>283</v>
      </c>
      <c r="F198" s="274" t="s">
        <v>284</v>
      </c>
      <c r="G198" s="275" t="s">
        <v>156</v>
      </c>
      <c r="H198" s="276">
        <v>251.4</v>
      </c>
      <c r="I198" s="277"/>
      <c r="J198" s="278">
        <f>ROUND(I198*H198,2)</f>
        <v>0</v>
      </c>
      <c r="K198" s="279"/>
      <c r="L198" s="280"/>
      <c r="M198" s="281" t="s">
        <v>1</v>
      </c>
      <c r="N198" s="282" t="s">
        <v>38</v>
      </c>
      <c r="O198" s="90"/>
      <c r="P198" s="245">
        <f>O198*H198</f>
        <v>0</v>
      </c>
      <c r="Q198" s="245">
        <v>0.058</v>
      </c>
      <c r="R198" s="245">
        <f>Q198*H198</f>
        <v>14.5812</v>
      </c>
      <c r="S198" s="245">
        <v>0</v>
      </c>
      <c r="T198" s="246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47" t="s">
        <v>159</v>
      </c>
      <c r="AT198" s="247" t="s">
        <v>240</v>
      </c>
      <c r="AU198" s="247" t="s">
        <v>82</v>
      </c>
      <c r="AY198" s="16" t="s">
        <v>121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16" t="s">
        <v>78</v>
      </c>
      <c r="BK198" s="248">
        <f>ROUND(I198*H198,2)</f>
        <v>0</v>
      </c>
      <c r="BL198" s="16" t="s">
        <v>127</v>
      </c>
      <c r="BM198" s="247" t="s">
        <v>285</v>
      </c>
    </row>
    <row r="199" spans="1:65" s="2" customFormat="1" ht="24" customHeight="1">
      <c r="A199" s="37"/>
      <c r="B199" s="38"/>
      <c r="C199" s="235" t="s">
        <v>286</v>
      </c>
      <c r="D199" s="235" t="s">
        <v>123</v>
      </c>
      <c r="E199" s="236" t="s">
        <v>287</v>
      </c>
      <c r="F199" s="237" t="s">
        <v>288</v>
      </c>
      <c r="G199" s="238" t="s">
        <v>156</v>
      </c>
      <c r="H199" s="239">
        <v>282.4</v>
      </c>
      <c r="I199" s="240"/>
      <c r="J199" s="241">
        <f>ROUND(I199*H199,2)</f>
        <v>0</v>
      </c>
      <c r="K199" s="242"/>
      <c r="L199" s="43"/>
      <c r="M199" s="243" t="s">
        <v>1</v>
      </c>
      <c r="N199" s="244" t="s">
        <v>38</v>
      </c>
      <c r="O199" s="90"/>
      <c r="P199" s="245">
        <f>O199*H199</f>
        <v>0</v>
      </c>
      <c r="Q199" s="245">
        <v>0.00012</v>
      </c>
      <c r="R199" s="245">
        <f>Q199*H199</f>
        <v>0.033888</v>
      </c>
      <c r="S199" s="245">
        <v>0</v>
      </c>
      <c r="T199" s="246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47" t="s">
        <v>127</v>
      </c>
      <c r="AT199" s="247" t="s">
        <v>123</v>
      </c>
      <c r="AU199" s="247" t="s">
        <v>82</v>
      </c>
      <c r="AY199" s="16" t="s">
        <v>121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16" t="s">
        <v>78</v>
      </c>
      <c r="BK199" s="248">
        <f>ROUND(I199*H199,2)</f>
        <v>0</v>
      </c>
      <c r="BL199" s="16" t="s">
        <v>127</v>
      </c>
      <c r="BM199" s="247" t="s">
        <v>289</v>
      </c>
    </row>
    <row r="200" spans="1:51" s="13" customFormat="1" ht="12">
      <c r="A200" s="13"/>
      <c r="B200" s="249"/>
      <c r="C200" s="250"/>
      <c r="D200" s="251" t="s">
        <v>137</v>
      </c>
      <c r="E200" s="252" t="s">
        <v>1</v>
      </c>
      <c r="F200" s="253" t="s">
        <v>290</v>
      </c>
      <c r="G200" s="250"/>
      <c r="H200" s="254">
        <v>282.4</v>
      </c>
      <c r="I200" s="255"/>
      <c r="J200" s="250"/>
      <c r="K200" s="250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137</v>
      </c>
      <c r="AU200" s="260" t="s">
        <v>82</v>
      </c>
      <c r="AV200" s="13" t="s">
        <v>82</v>
      </c>
      <c r="AW200" s="13" t="s">
        <v>30</v>
      </c>
      <c r="AX200" s="13" t="s">
        <v>73</v>
      </c>
      <c r="AY200" s="260" t="s">
        <v>121</v>
      </c>
    </row>
    <row r="201" spans="1:51" s="14" customFormat="1" ht="12">
      <c r="A201" s="14"/>
      <c r="B201" s="261"/>
      <c r="C201" s="262"/>
      <c r="D201" s="251" t="s">
        <v>137</v>
      </c>
      <c r="E201" s="263" t="s">
        <v>1</v>
      </c>
      <c r="F201" s="264" t="s">
        <v>139</v>
      </c>
      <c r="G201" s="262"/>
      <c r="H201" s="265">
        <v>282.4</v>
      </c>
      <c r="I201" s="266"/>
      <c r="J201" s="262"/>
      <c r="K201" s="262"/>
      <c r="L201" s="267"/>
      <c r="M201" s="268"/>
      <c r="N201" s="269"/>
      <c r="O201" s="269"/>
      <c r="P201" s="269"/>
      <c r="Q201" s="269"/>
      <c r="R201" s="269"/>
      <c r="S201" s="269"/>
      <c r="T201" s="27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1" t="s">
        <v>137</v>
      </c>
      <c r="AU201" s="271" t="s">
        <v>82</v>
      </c>
      <c r="AV201" s="14" t="s">
        <v>127</v>
      </c>
      <c r="AW201" s="14" t="s">
        <v>30</v>
      </c>
      <c r="AX201" s="14" t="s">
        <v>78</v>
      </c>
      <c r="AY201" s="271" t="s">
        <v>121</v>
      </c>
    </row>
    <row r="202" spans="1:65" s="2" customFormat="1" ht="24" customHeight="1">
      <c r="A202" s="37"/>
      <c r="B202" s="38"/>
      <c r="C202" s="235" t="s">
        <v>291</v>
      </c>
      <c r="D202" s="235" t="s">
        <v>123</v>
      </c>
      <c r="E202" s="236" t="s">
        <v>292</v>
      </c>
      <c r="F202" s="237" t="s">
        <v>293</v>
      </c>
      <c r="G202" s="238" t="s">
        <v>156</v>
      </c>
      <c r="H202" s="239">
        <v>282.4</v>
      </c>
      <c r="I202" s="240"/>
      <c r="J202" s="241">
        <f>ROUND(I202*H202,2)</f>
        <v>0</v>
      </c>
      <c r="K202" s="242"/>
      <c r="L202" s="43"/>
      <c r="M202" s="243" t="s">
        <v>1</v>
      </c>
      <c r="N202" s="244" t="s">
        <v>38</v>
      </c>
      <c r="O202" s="90"/>
      <c r="P202" s="245">
        <f>O202*H202</f>
        <v>0</v>
      </c>
      <c r="Q202" s="245">
        <v>0</v>
      </c>
      <c r="R202" s="245">
        <f>Q202*H202</f>
        <v>0</v>
      </c>
      <c r="S202" s="245">
        <v>0</v>
      </c>
      <c r="T202" s="246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47" t="s">
        <v>127</v>
      </c>
      <c r="AT202" s="247" t="s">
        <v>123</v>
      </c>
      <c r="AU202" s="247" t="s">
        <v>82</v>
      </c>
      <c r="AY202" s="16" t="s">
        <v>121</v>
      </c>
      <c r="BE202" s="248">
        <f>IF(N202="základní",J202,0)</f>
        <v>0</v>
      </c>
      <c r="BF202" s="248">
        <f>IF(N202="snížená",J202,0)</f>
        <v>0</v>
      </c>
      <c r="BG202" s="248">
        <f>IF(N202="zákl. přenesená",J202,0)</f>
        <v>0</v>
      </c>
      <c r="BH202" s="248">
        <f>IF(N202="sníž. přenesená",J202,0)</f>
        <v>0</v>
      </c>
      <c r="BI202" s="248">
        <f>IF(N202="nulová",J202,0)</f>
        <v>0</v>
      </c>
      <c r="BJ202" s="16" t="s">
        <v>78</v>
      </c>
      <c r="BK202" s="248">
        <f>ROUND(I202*H202,2)</f>
        <v>0</v>
      </c>
      <c r="BL202" s="16" t="s">
        <v>127</v>
      </c>
      <c r="BM202" s="247" t="s">
        <v>294</v>
      </c>
    </row>
    <row r="203" spans="1:65" s="2" customFormat="1" ht="16.5" customHeight="1">
      <c r="A203" s="37"/>
      <c r="B203" s="38"/>
      <c r="C203" s="235" t="s">
        <v>295</v>
      </c>
      <c r="D203" s="235" t="s">
        <v>123</v>
      </c>
      <c r="E203" s="236" t="s">
        <v>296</v>
      </c>
      <c r="F203" s="237" t="s">
        <v>297</v>
      </c>
      <c r="G203" s="238" t="s">
        <v>156</v>
      </c>
      <c r="H203" s="239">
        <v>282.4</v>
      </c>
      <c r="I203" s="240"/>
      <c r="J203" s="241">
        <f>ROUND(I203*H203,2)</f>
        <v>0</v>
      </c>
      <c r="K203" s="242"/>
      <c r="L203" s="43"/>
      <c r="M203" s="243" t="s">
        <v>1</v>
      </c>
      <c r="N203" s="244" t="s">
        <v>38</v>
      </c>
      <c r="O203" s="90"/>
      <c r="P203" s="245">
        <f>O203*H203</f>
        <v>0</v>
      </c>
      <c r="Q203" s="245">
        <v>0</v>
      </c>
      <c r="R203" s="245">
        <f>Q203*H203</f>
        <v>0</v>
      </c>
      <c r="S203" s="245">
        <v>0</v>
      </c>
      <c r="T203" s="246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47" t="s">
        <v>127</v>
      </c>
      <c r="AT203" s="247" t="s">
        <v>123</v>
      </c>
      <c r="AU203" s="247" t="s">
        <v>82</v>
      </c>
      <c r="AY203" s="16" t="s">
        <v>121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16" t="s">
        <v>78</v>
      </c>
      <c r="BK203" s="248">
        <f>ROUND(I203*H203,2)</f>
        <v>0</v>
      </c>
      <c r="BL203" s="16" t="s">
        <v>127</v>
      </c>
      <c r="BM203" s="247" t="s">
        <v>298</v>
      </c>
    </row>
    <row r="204" spans="1:63" s="12" customFormat="1" ht="22.8" customHeight="1">
      <c r="A204" s="12"/>
      <c r="B204" s="219"/>
      <c r="C204" s="220"/>
      <c r="D204" s="221" t="s">
        <v>72</v>
      </c>
      <c r="E204" s="233" t="s">
        <v>299</v>
      </c>
      <c r="F204" s="233" t="s">
        <v>300</v>
      </c>
      <c r="G204" s="220"/>
      <c r="H204" s="220"/>
      <c r="I204" s="223"/>
      <c r="J204" s="234">
        <f>BK204</f>
        <v>0</v>
      </c>
      <c r="K204" s="220"/>
      <c r="L204" s="225"/>
      <c r="M204" s="226"/>
      <c r="N204" s="227"/>
      <c r="O204" s="227"/>
      <c r="P204" s="228">
        <f>SUM(P205:P222)</f>
        <v>0</v>
      </c>
      <c r="Q204" s="227"/>
      <c r="R204" s="228">
        <f>SUM(R205:R222)</f>
        <v>0</v>
      </c>
      <c r="S204" s="227"/>
      <c r="T204" s="229">
        <f>SUM(T205:T222)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0" t="s">
        <v>78</v>
      </c>
      <c r="AT204" s="231" t="s">
        <v>72</v>
      </c>
      <c r="AU204" s="231" t="s">
        <v>78</v>
      </c>
      <c r="AY204" s="230" t="s">
        <v>121</v>
      </c>
      <c r="BK204" s="232">
        <f>SUM(BK205:BK222)</f>
        <v>0</v>
      </c>
    </row>
    <row r="205" spans="1:65" s="2" customFormat="1" ht="24" customHeight="1">
      <c r="A205" s="37"/>
      <c r="B205" s="38"/>
      <c r="C205" s="235" t="s">
        <v>301</v>
      </c>
      <c r="D205" s="235" t="s">
        <v>123</v>
      </c>
      <c r="E205" s="236" t="s">
        <v>302</v>
      </c>
      <c r="F205" s="237" t="s">
        <v>303</v>
      </c>
      <c r="G205" s="238" t="s">
        <v>196</v>
      </c>
      <c r="H205" s="239">
        <v>20</v>
      </c>
      <c r="I205" s="240"/>
      <c r="J205" s="241">
        <f>ROUND(I205*H205,2)</f>
        <v>0</v>
      </c>
      <c r="K205" s="242"/>
      <c r="L205" s="43"/>
      <c r="M205" s="243" t="s">
        <v>1</v>
      </c>
      <c r="N205" s="244" t="s">
        <v>38</v>
      </c>
      <c r="O205" s="90"/>
      <c r="P205" s="245">
        <f>O205*H205</f>
        <v>0</v>
      </c>
      <c r="Q205" s="245">
        <v>0</v>
      </c>
      <c r="R205" s="245">
        <f>Q205*H205</f>
        <v>0</v>
      </c>
      <c r="S205" s="245">
        <v>0</v>
      </c>
      <c r="T205" s="246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47" t="s">
        <v>127</v>
      </c>
      <c r="AT205" s="247" t="s">
        <v>123</v>
      </c>
      <c r="AU205" s="247" t="s">
        <v>82</v>
      </c>
      <c r="AY205" s="16" t="s">
        <v>121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16" t="s">
        <v>78</v>
      </c>
      <c r="BK205" s="248">
        <f>ROUND(I205*H205,2)</f>
        <v>0</v>
      </c>
      <c r="BL205" s="16" t="s">
        <v>127</v>
      </c>
      <c r="BM205" s="247" t="s">
        <v>304</v>
      </c>
    </row>
    <row r="206" spans="1:65" s="2" customFormat="1" ht="16.5" customHeight="1">
      <c r="A206" s="37"/>
      <c r="B206" s="38"/>
      <c r="C206" s="235" t="s">
        <v>305</v>
      </c>
      <c r="D206" s="235" t="s">
        <v>123</v>
      </c>
      <c r="E206" s="236" t="s">
        <v>306</v>
      </c>
      <c r="F206" s="237" t="s">
        <v>307</v>
      </c>
      <c r="G206" s="238" t="s">
        <v>196</v>
      </c>
      <c r="H206" s="239">
        <v>548.856</v>
      </c>
      <c r="I206" s="240"/>
      <c r="J206" s="241">
        <f>ROUND(I206*H206,2)</f>
        <v>0</v>
      </c>
      <c r="K206" s="242"/>
      <c r="L206" s="43"/>
      <c r="M206" s="243" t="s">
        <v>1</v>
      </c>
      <c r="N206" s="244" t="s">
        <v>38</v>
      </c>
      <c r="O206" s="90"/>
      <c r="P206" s="245">
        <f>O206*H206</f>
        <v>0</v>
      </c>
      <c r="Q206" s="245">
        <v>0</v>
      </c>
      <c r="R206" s="245">
        <f>Q206*H206</f>
        <v>0</v>
      </c>
      <c r="S206" s="245">
        <v>0</v>
      </c>
      <c r="T206" s="246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47" t="s">
        <v>127</v>
      </c>
      <c r="AT206" s="247" t="s">
        <v>123</v>
      </c>
      <c r="AU206" s="247" t="s">
        <v>82</v>
      </c>
      <c r="AY206" s="16" t="s">
        <v>121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6" t="s">
        <v>78</v>
      </c>
      <c r="BK206" s="248">
        <f>ROUND(I206*H206,2)</f>
        <v>0</v>
      </c>
      <c r="BL206" s="16" t="s">
        <v>127</v>
      </c>
      <c r="BM206" s="247" t="s">
        <v>308</v>
      </c>
    </row>
    <row r="207" spans="1:65" s="2" customFormat="1" ht="24" customHeight="1">
      <c r="A207" s="37"/>
      <c r="B207" s="38"/>
      <c r="C207" s="235" t="s">
        <v>309</v>
      </c>
      <c r="D207" s="235" t="s">
        <v>123</v>
      </c>
      <c r="E207" s="236" t="s">
        <v>310</v>
      </c>
      <c r="F207" s="237" t="s">
        <v>311</v>
      </c>
      <c r="G207" s="238" t="s">
        <v>196</v>
      </c>
      <c r="H207" s="239">
        <v>4390.848</v>
      </c>
      <c r="I207" s="240"/>
      <c r="J207" s="241">
        <f>ROUND(I207*H207,2)</f>
        <v>0</v>
      </c>
      <c r="K207" s="242"/>
      <c r="L207" s="43"/>
      <c r="M207" s="243" t="s">
        <v>1</v>
      </c>
      <c r="N207" s="244" t="s">
        <v>38</v>
      </c>
      <c r="O207" s="90"/>
      <c r="P207" s="245">
        <f>O207*H207</f>
        <v>0</v>
      </c>
      <c r="Q207" s="245">
        <v>0</v>
      </c>
      <c r="R207" s="245">
        <f>Q207*H207</f>
        <v>0</v>
      </c>
      <c r="S207" s="245">
        <v>0</v>
      </c>
      <c r="T207" s="246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47" t="s">
        <v>127</v>
      </c>
      <c r="AT207" s="247" t="s">
        <v>123</v>
      </c>
      <c r="AU207" s="247" t="s">
        <v>82</v>
      </c>
      <c r="AY207" s="16" t="s">
        <v>121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16" t="s">
        <v>78</v>
      </c>
      <c r="BK207" s="248">
        <f>ROUND(I207*H207,2)</f>
        <v>0</v>
      </c>
      <c r="BL207" s="16" t="s">
        <v>127</v>
      </c>
      <c r="BM207" s="247" t="s">
        <v>312</v>
      </c>
    </row>
    <row r="208" spans="1:51" s="13" customFormat="1" ht="12">
      <c r="A208" s="13"/>
      <c r="B208" s="249"/>
      <c r="C208" s="250"/>
      <c r="D208" s="251" t="s">
        <v>137</v>
      </c>
      <c r="E208" s="252" t="s">
        <v>1</v>
      </c>
      <c r="F208" s="253" t="s">
        <v>313</v>
      </c>
      <c r="G208" s="250"/>
      <c r="H208" s="254">
        <v>4390.848</v>
      </c>
      <c r="I208" s="255"/>
      <c r="J208" s="250"/>
      <c r="K208" s="250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137</v>
      </c>
      <c r="AU208" s="260" t="s">
        <v>82</v>
      </c>
      <c r="AV208" s="13" t="s">
        <v>82</v>
      </c>
      <c r="AW208" s="13" t="s">
        <v>30</v>
      </c>
      <c r="AX208" s="13" t="s">
        <v>73</v>
      </c>
      <c r="AY208" s="260" t="s">
        <v>121</v>
      </c>
    </row>
    <row r="209" spans="1:51" s="14" customFormat="1" ht="12">
      <c r="A209" s="14"/>
      <c r="B209" s="261"/>
      <c r="C209" s="262"/>
      <c r="D209" s="251" t="s">
        <v>137</v>
      </c>
      <c r="E209" s="263" t="s">
        <v>1</v>
      </c>
      <c r="F209" s="264" t="s">
        <v>139</v>
      </c>
      <c r="G209" s="262"/>
      <c r="H209" s="265">
        <v>4390.848</v>
      </c>
      <c r="I209" s="266"/>
      <c r="J209" s="262"/>
      <c r="K209" s="262"/>
      <c r="L209" s="267"/>
      <c r="M209" s="268"/>
      <c r="N209" s="269"/>
      <c r="O209" s="269"/>
      <c r="P209" s="269"/>
      <c r="Q209" s="269"/>
      <c r="R209" s="269"/>
      <c r="S209" s="269"/>
      <c r="T209" s="27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1" t="s">
        <v>137</v>
      </c>
      <c r="AU209" s="271" t="s">
        <v>82</v>
      </c>
      <c r="AV209" s="14" t="s">
        <v>127</v>
      </c>
      <c r="AW209" s="14" t="s">
        <v>30</v>
      </c>
      <c r="AX209" s="14" t="s">
        <v>78</v>
      </c>
      <c r="AY209" s="271" t="s">
        <v>121</v>
      </c>
    </row>
    <row r="210" spans="1:65" s="2" customFormat="1" ht="16.5" customHeight="1">
      <c r="A210" s="37"/>
      <c r="B210" s="38"/>
      <c r="C210" s="235" t="s">
        <v>314</v>
      </c>
      <c r="D210" s="235" t="s">
        <v>123</v>
      </c>
      <c r="E210" s="236" t="s">
        <v>315</v>
      </c>
      <c r="F210" s="237" t="s">
        <v>316</v>
      </c>
      <c r="G210" s="238" t="s">
        <v>196</v>
      </c>
      <c r="H210" s="239">
        <v>519.468</v>
      </c>
      <c r="I210" s="240"/>
      <c r="J210" s="241">
        <f>ROUND(I210*H210,2)</f>
        <v>0</v>
      </c>
      <c r="K210" s="242"/>
      <c r="L210" s="43"/>
      <c r="M210" s="243" t="s">
        <v>1</v>
      </c>
      <c r="N210" s="244" t="s">
        <v>38</v>
      </c>
      <c r="O210" s="90"/>
      <c r="P210" s="245">
        <f>O210*H210</f>
        <v>0</v>
      </c>
      <c r="Q210" s="245">
        <v>0</v>
      </c>
      <c r="R210" s="245">
        <f>Q210*H210</f>
        <v>0</v>
      </c>
      <c r="S210" s="245">
        <v>0</v>
      </c>
      <c r="T210" s="246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47" t="s">
        <v>127</v>
      </c>
      <c r="AT210" s="247" t="s">
        <v>123</v>
      </c>
      <c r="AU210" s="247" t="s">
        <v>82</v>
      </c>
      <c r="AY210" s="16" t="s">
        <v>121</v>
      </c>
      <c r="BE210" s="248">
        <f>IF(N210="základní",J210,0)</f>
        <v>0</v>
      </c>
      <c r="BF210" s="248">
        <f>IF(N210="snížená",J210,0)</f>
        <v>0</v>
      </c>
      <c r="BG210" s="248">
        <f>IF(N210="zákl. přenesená",J210,0)</f>
        <v>0</v>
      </c>
      <c r="BH210" s="248">
        <f>IF(N210="sníž. přenesená",J210,0)</f>
        <v>0</v>
      </c>
      <c r="BI210" s="248">
        <f>IF(N210="nulová",J210,0)</f>
        <v>0</v>
      </c>
      <c r="BJ210" s="16" t="s">
        <v>78</v>
      </c>
      <c r="BK210" s="248">
        <f>ROUND(I210*H210,2)</f>
        <v>0</v>
      </c>
      <c r="BL210" s="16" t="s">
        <v>127</v>
      </c>
      <c r="BM210" s="247" t="s">
        <v>317</v>
      </c>
    </row>
    <row r="211" spans="1:51" s="13" customFormat="1" ht="12">
      <c r="A211" s="13"/>
      <c r="B211" s="249"/>
      <c r="C211" s="250"/>
      <c r="D211" s="251" t="s">
        <v>137</v>
      </c>
      <c r="E211" s="252" t="s">
        <v>1</v>
      </c>
      <c r="F211" s="253" t="s">
        <v>318</v>
      </c>
      <c r="G211" s="250"/>
      <c r="H211" s="254">
        <v>519.468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137</v>
      </c>
      <c r="AU211" s="260" t="s">
        <v>82</v>
      </c>
      <c r="AV211" s="13" t="s">
        <v>82</v>
      </c>
      <c r="AW211" s="13" t="s">
        <v>30</v>
      </c>
      <c r="AX211" s="13" t="s">
        <v>73</v>
      </c>
      <c r="AY211" s="260" t="s">
        <v>121</v>
      </c>
    </row>
    <row r="212" spans="1:51" s="14" customFormat="1" ht="12">
      <c r="A212" s="14"/>
      <c r="B212" s="261"/>
      <c r="C212" s="262"/>
      <c r="D212" s="251" t="s">
        <v>137</v>
      </c>
      <c r="E212" s="263" t="s">
        <v>1</v>
      </c>
      <c r="F212" s="264" t="s">
        <v>139</v>
      </c>
      <c r="G212" s="262"/>
      <c r="H212" s="265">
        <v>519.468</v>
      </c>
      <c r="I212" s="266"/>
      <c r="J212" s="262"/>
      <c r="K212" s="262"/>
      <c r="L212" s="267"/>
      <c r="M212" s="268"/>
      <c r="N212" s="269"/>
      <c r="O212" s="269"/>
      <c r="P212" s="269"/>
      <c r="Q212" s="269"/>
      <c r="R212" s="269"/>
      <c r="S212" s="269"/>
      <c r="T212" s="27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1" t="s">
        <v>137</v>
      </c>
      <c r="AU212" s="271" t="s">
        <v>82</v>
      </c>
      <c r="AV212" s="14" t="s">
        <v>127</v>
      </c>
      <c r="AW212" s="14" t="s">
        <v>30</v>
      </c>
      <c r="AX212" s="14" t="s">
        <v>78</v>
      </c>
      <c r="AY212" s="271" t="s">
        <v>121</v>
      </c>
    </row>
    <row r="213" spans="1:65" s="2" customFormat="1" ht="24" customHeight="1">
      <c r="A213" s="37"/>
      <c r="B213" s="38"/>
      <c r="C213" s="235" t="s">
        <v>319</v>
      </c>
      <c r="D213" s="235" t="s">
        <v>123</v>
      </c>
      <c r="E213" s="236" t="s">
        <v>320</v>
      </c>
      <c r="F213" s="237" t="s">
        <v>321</v>
      </c>
      <c r="G213" s="238" t="s">
        <v>196</v>
      </c>
      <c r="H213" s="239">
        <v>4155.744</v>
      </c>
      <c r="I213" s="240"/>
      <c r="J213" s="241">
        <f>ROUND(I213*H213,2)</f>
        <v>0</v>
      </c>
      <c r="K213" s="242"/>
      <c r="L213" s="43"/>
      <c r="M213" s="243" t="s">
        <v>1</v>
      </c>
      <c r="N213" s="244" t="s">
        <v>38</v>
      </c>
      <c r="O213" s="90"/>
      <c r="P213" s="245">
        <f>O213*H213</f>
        <v>0</v>
      </c>
      <c r="Q213" s="245">
        <v>0</v>
      </c>
      <c r="R213" s="245">
        <f>Q213*H213</f>
        <v>0</v>
      </c>
      <c r="S213" s="245">
        <v>0</v>
      </c>
      <c r="T213" s="246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47" t="s">
        <v>127</v>
      </c>
      <c r="AT213" s="247" t="s">
        <v>123</v>
      </c>
      <c r="AU213" s="247" t="s">
        <v>82</v>
      </c>
      <c r="AY213" s="16" t="s">
        <v>121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16" t="s">
        <v>78</v>
      </c>
      <c r="BK213" s="248">
        <f>ROUND(I213*H213,2)</f>
        <v>0</v>
      </c>
      <c r="BL213" s="16" t="s">
        <v>127</v>
      </c>
      <c r="BM213" s="247" t="s">
        <v>322</v>
      </c>
    </row>
    <row r="214" spans="1:51" s="13" customFormat="1" ht="12">
      <c r="A214" s="13"/>
      <c r="B214" s="249"/>
      <c r="C214" s="250"/>
      <c r="D214" s="251" t="s">
        <v>137</v>
      </c>
      <c r="E214" s="252" t="s">
        <v>1</v>
      </c>
      <c r="F214" s="253" t="s">
        <v>323</v>
      </c>
      <c r="G214" s="250"/>
      <c r="H214" s="254">
        <v>4155.744</v>
      </c>
      <c r="I214" s="255"/>
      <c r="J214" s="250"/>
      <c r="K214" s="250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137</v>
      </c>
      <c r="AU214" s="260" t="s">
        <v>82</v>
      </c>
      <c r="AV214" s="13" t="s">
        <v>82</v>
      </c>
      <c r="AW214" s="13" t="s">
        <v>30</v>
      </c>
      <c r="AX214" s="13" t="s">
        <v>73</v>
      </c>
      <c r="AY214" s="260" t="s">
        <v>121</v>
      </c>
    </row>
    <row r="215" spans="1:51" s="14" customFormat="1" ht="12">
      <c r="A215" s="14"/>
      <c r="B215" s="261"/>
      <c r="C215" s="262"/>
      <c r="D215" s="251" t="s">
        <v>137</v>
      </c>
      <c r="E215" s="263" t="s">
        <v>1</v>
      </c>
      <c r="F215" s="264" t="s">
        <v>139</v>
      </c>
      <c r="G215" s="262"/>
      <c r="H215" s="265">
        <v>4155.744</v>
      </c>
      <c r="I215" s="266"/>
      <c r="J215" s="262"/>
      <c r="K215" s="262"/>
      <c r="L215" s="267"/>
      <c r="M215" s="268"/>
      <c r="N215" s="269"/>
      <c r="O215" s="269"/>
      <c r="P215" s="269"/>
      <c r="Q215" s="269"/>
      <c r="R215" s="269"/>
      <c r="S215" s="269"/>
      <c r="T215" s="27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1" t="s">
        <v>137</v>
      </c>
      <c r="AU215" s="271" t="s">
        <v>82</v>
      </c>
      <c r="AV215" s="14" t="s">
        <v>127</v>
      </c>
      <c r="AW215" s="14" t="s">
        <v>30</v>
      </c>
      <c r="AX215" s="14" t="s">
        <v>78</v>
      </c>
      <c r="AY215" s="271" t="s">
        <v>121</v>
      </c>
    </row>
    <row r="216" spans="1:65" s="2" customFormat="1" ht="24" customHeight="1">
      <c r="A216" s="37"/>
      <c r="B216" s="38"/>
      <c r="C216" s="235" t="s">
        <v>324</v>
      </c>
      <c r="D216" s="235" t="s">
        <v>123</v>
      </c>
      <c r="E216" s="236" t="s">
        <v>325</v>
      </c>
      <c r="F216" s="237" t="s">
        <v>326</v>
      </c>
      <c r="G216" s="238" t="s">
        <v>196</v>
      </c>
      <c r="H216" s="239">
        <v>412.614</v>
      </c>
      <c r="I216" s="240"/>
      <c r="J216" s="241">
        <f>ROUND(I216*H216,2)</f>
        <v>0</v>
      </c>
      <c r="K216" s="242"/>
      <c r="L216" s="43"/>
      <c r="M216" s="243" t="s">
        <v>1</v>
      </c>
      <c r="N216" s="244" t="s">
        <v>38</v>
      </c>
      <c r="O216" s="90"/>
      <c r="P216" s="245">
        <f>O216*H216</f>
        <v>0</v>
      </c>
      <c r="Q216" s="245">
        <v>0</v>
      </c>
      <c r="R216" s="245">
        <f>Q216*H216</f>
        <v>0</v>
      </c>
      <c r="S216" s="245">
        <v>0</v>
      </c>
      <c r="T216" s="246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47" t="s">
        <v>127</v>
      </c>
      <c r="AT216" s="247" t="s">
        <v>123</v>
      </c>
      <c r="AU216" s="247" t="s">
        <v>82</v>
      </c>
      <c r="AY216" s="16" t="s">
        <v>121</v>
      </c>
      <c r="BE216" s="248">
        <f>IF(N216="základní",J216,0)</f>
        <v>0</v>
      </c>
      <c r="BF216" s="248">
        <f>IF(N216="snížená",J216,0)</f>
        <v>0</v>
      </c>
      <c r="BG216" s="248">
        <f>IF(N216="zákl. přenesená",J216,0)</f>
        <v>0</v>
      </c>
      <c r="BH216" s="248">
        <f>IF(N216="sníž. přenesená",J216,0)</f>
        <v>0</v>
      </c>
      <c r="BI216" s="248">
        <f>IF(N216="nulová",J216,0)</f>
        <v>0</v>
      </c>
      <c r="BJ216" s="16" t="s">
        <v>78</v>
      </c>
      <c r="BK216" s="248">
        <f>ROUND(I216*H216,2)</f>
        <v>0</v>
      </c>
      <c r="BL216" s="16" t="s">
        <v>127</v>
      </c>
      <c r="BM216" s="247" t="s">
        <v>327</v>
      </c>
    </row>
    <row r="217" spans="1:51" s="13" customFormat="1" ht="12">
      <c r="A217" s="13"/>
      <c r="B217" s="249"/>
      <c r="C217" s="250"/>
      <c r="D217" s="251" t="s">
        <v>137</v>
      </c>
      <c r="E217" s="252" t="s">
        <v>1</v>
      </c>
      <c r="F217" s="253" t="s">
        <v>328</v>
      </c>
      <c r="G217" s="250"/>
      <c r="H217" s="254">
        <v>412.614</v>
      </c>
      <c r="I217" s="255"/>
      <c r="J217" s="250"/>
      <c r="K217" s="250"/>
      <c r="L217" s="256"/>
      <c r="M217" s="257"/>
      <c r="N217" s="258"/>
      <c r="O217" s="258"/>
      <c r="P217" s="258"/>
      <c r="Q217" s="258"/>
      <c r="R217" s="258"/>
      <c r="S217" s="258"/>
      <c r="T217" s="25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0" t="s">
        <v>137</v>
      </c>
      <c r="AU217" s="260" t="s">
        <v>82</v>
      </c>
      <c r="AV217" s="13" t="s">
        <v>82</v>
      </c>
      <c r="AW217" s="13" t="s">
        <v>30</v>
      </c>
      <c r="AX217" s="13" t="s">
        <v>73</v>
      </c>
      <c r="AY217" s="260" t="s">
        <v>121</v>
      </c>
    </row>
    <row r="218" spans="1:51" s="14" customFormat="1" ht="12">
      <c r="A218" s="14"/>
      <c r="B218" s="261"/>
      <c r="C218" s="262"/>
      <c r="D218" s="251" t="s">
        <v>137</v>
      </c>
      <c r="E218" s="263" t="s">
        <v>1</v>
      </c>
      <c r="F218" s="264" t="s">
        <v>139</v>
      </c>
      <c r="G218" s="262"/>
      <c r="H218" s="265">
        <v>412.614</v>
      </c>
      <c r="I218" s="266"/>
      <c r="J218" s="262"/>
      <c r="K218" s="262"/>
      <c r="L218" s="267"/>
      <c r="M218" s="268"/>
      <c r="N218" s="269"/>
      <c r="O218" s="269"/>
      <c r="P218" s="269"/>
      <c r="Q218" s="269"/>
      <c r="R218" s="269"/>
      <c r="S218" s="269"/>
      <c r="T218" s="27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1" t="s">
        <v>137</v>
      </c>
      <c r="AU218" s="271" t="s">
        <v>82</v>
      </c>
      <c r="AV218" s="14" t="s">
        <v>127</v>
      </c>
      <c r="AW218" s="14" t="s">
        <v>30</v>
      </c>
      <c r="AX218" s="14" t="s">
        <v>78</v>
      </c>
      <c r="AY218" s="271" t="s">
        <v>121</v>
      </c>
    </row>
    <row r="219" spans="1:65" s="2" customFormat="1" ht="24" customHeight="1">
      <c r="A219" s="37"/>
      <c r="B219" s="38"/>
      <c r="C219" s="235" t="s">
        <v>329</v>
      </c>
      <c r="D219" s="235" t="s">
        <v>123</v>
      </c>
      <c r="E219" s="236" t="s">
        <v>330</v>
      </c>
      <c r="F219" s="237" t="s">
        <v>331</v>
      </c>
      <c r="G219" s="238" t="s">
        <v>196</v>
      </c>
      <c r="H219" s="239">
        <v>198.606</v>
      </c>
      <c r="I219" s="240"/>
      <c r="J219" s="241">
        <f>ROUND(I219*H219,2)</f>
        <v>0</v>
      </c>
      <c r="K219" s="242"/>
      <c r="L219" s="43"/>
      <c r="M219" s="243" t="s">
        <v>1</v>
      </c>
      <c r="N219" s="244" t="s">
        <v>38</v>
      </c>
      <c r="O219" s="90"/>
      <c r="P219" s="245">
        <f>O219*H219</f>
        <v>0</v>
      </c>
      <c r="Q219" s="245">
        <v>0</v>
      </c>
      <c r="R219" s="245">
        <f>Q219*H219</f>
        <v>0</v>
      </c>
      <c r="S219" s="245">
        <v>0</v>
      </c>
      <c r="T219" s="246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47" t="s">
        <v>127</v>
      </c>
      <c r="AT219" s="247" t="s">
        <v>123</v>
      </c>
      <c r="AU219" s="247" t="s">
        <v>82</v>
      </c>
      <c r="AY219" s="16" t="s">
        <v>121</v>
      </c>
      <c r="BE219" s="248">
        <f>IF(N219="základní",J219,0)</f>
        <v>0</v>
      </c>
      <c r="BF219" s="248">
        <f>IF(N219="snížená",J219,0)</f>
        <v>0</v>
      </c>
      <c r="BG219" s="248">
        <f>IF(N219="zákl. přenesená",J219,0)</f>
        <v>0</v>
      </c>
      <c r="BH219" s="248">
        <f>IF(N219="sníž. přenesená",J219,0)</f>
        <v>0</v>
      </c>
      <c r="BI219" s="248">
        <f>IF(N219="nulová",J219,0)</f>
        <v>0</v>
      </c>
      <c r="BJ219" s="16" t="s">
        <v>78</v>
      </c>
      <c r="BK219" s="248">
        <f>ROUND(I219*H219,2)</f>
        <v>0</v>
      </c>
      <c r="BL219" s="16" t="s">
        <v>127</v>
      </c>
      <c r="BM219" s="247" t="s">
        <v>332</v>
      </c>
    </row>
    <row r="220" spans="1:51" s="13" customFormat="1" ht="12">
      <c r="A220" s="13"/>
      <c r="B220" s="249"/>
      <c r="C220" s="250"/>
      <c r="D220" s="251" t="s">
        <v>137</v>
      </c>
      <c r="E220" s="252" t="s">
        <v>1</v>
      </c>
      <c r="F220" s="253" t="s">
        <v>333</v>
      </c>
      <c r="G220" s="250"/>
      <c r="H220" s="254">
        <v>198.606</v>
      </c>
      <c r="I220" s="255"/>
      <c r="J220" s="250"/>
      <c r="K220" s="250"/>
      <c r="L220" s="256"/>
      <c r="M220" s="257"/>
      <c r="N220" s="258"/>
      <c r="O220" s="258"/>
      <c r="P220" s="258"/>
      <c r="Q220" s="258"/>
      <c r="R220" s="258"/>
      <c r="S220" s="258"/>
      <c r="T220" s="25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0" t="s">
        <v>137</v>
      </c>
      <c r="AU220" s="260" t="s">
        <v>82</v>
      </c>
      <c r="AV220" s="13" t="s">
        <v>82</v>
      </c>
      <c r="AW220" s="13" t="s">
        <v>30</v>
      </c>
      <c r="AX220" s="13" t="s">
        <v>73</v>
      </c>
      <c r="AY220" s="260" t="s">
        <v>121</v>
      </c>
    </row>
    <row r="221" spans="1:51" s="14" customFormat="1" ht="12">
      <c r="A221" s="14"/>
      <c r="B221" s="261"/>
      <c r="C221" s="262"/>
      <c r="D221" s="251" t="s">
        <v>137</v>
      </c>
      <c r="E221" s="263" t="s">
        <v>1</v>
      </c>
      <c r="F221" s="264" t="s">
        <v>139</v>
      </c>
      <c r="G221" s="262"/>
      <c r="H221" s="265">
        <v>198.606</v>
      </c>
      <c r="I221" s="266"/>
      <c r="J221" s="262"/>
      <c r="K221" s="262"/>
      <c r="L221" s="267"/>
      <c r="M221" s="268"/>
      <c r="N221" s="269"/>
      <c r="O221" s="269"/>
      <c r="P221" s="269"/>
      <c r="Q221" s="269"/>
      <c r="R221" s="269"/>
      <c r="S221" s="269"/>
      <c r="T221" s="27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1" t="s">
        <v>137</v>
      </c>
      <c r="AU221" s="271" t="s">
        <v>82</v>
      </c>
      <c r="AV221" s="14" t="s">
        <v>127</v>
      </c>
      <c r="AW221" s="14" t="s">
        <v>30</v>
      </c>
      <c r="AX221" s="14" t="s">
        <v>78</v>
      </c>
      <c r="AY221" s="271" t="s">
        <v>121</v>
      </c>
    </row>
    <row r="222" spans="1:65" s="2" customFormat="1" ht="24" customHeight="1">
      <c r="A222" s="37"/>
      <c r="B222" s="38"/>
      <c r="C222" s="235" t="s">
        <v>334</v>
      </c>
      <c r="D222" s="235" t="s">
        <v>123</v>
      </c>
      <c r="E222" s="236" t="s">
        <v>335</v>
      </c>
      <c r="F222" s="237" t="s">
        <v>336</v>
      </c>
      <c r="G222" s="238" t="s">
        <v>196</v>
      </c>
      <c r="H222" s="239">
        <v>548.856</v>
      </c>
      <c r="I222" s="240"/>
      <c r="J222" s="241">
        <f>ROUND(I222*H222,2)</f>
        <v>0</v>
      </c>
      <c r="K222" s="242"/>
      <c r="L222" s="43"/>
      <c r="M222" s="243" t="s">
        <v>1</v>
      </c>
      <c r="N222" s="244" t="s">
        <v>38</v>
      </c>
      <c r="O222" s="90"/>
      <c r="P222" s="245">
        <f>O222*H222</f>
        <v>0</v>
      </c>
      <c r="Q222" s="245">
        <v>0</v>
      </c>
      <c r="R222" s="245">
        <f>Q222*H222</f>
        <v>0</v>
      </c>
      <c r="S222" s="245">
        <v>0</v>
      </c>
      <c r="T222" s="246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47" t="s">
        <v>127</v>
      </c>
      <c r="AT222" s="247" t="s">
        <v>123</v>
      </c>
      <c r="AU222" s="247" t="s">
        <v>82</v>
      </c>
      <c r="AY222" s="16" t="s">
        <v>121</v>
      </c>
      <c r="BE222" s="248">
        <f>IF(N222="základní",J222,0)</f>
        <v>0</v>
      </c>
      <c r="BF222" s="248">
        <f>IF(N222="snížená",J222,0)</f>
        <v>0</v>
      </c>
      <c r="BG222" s="248">
        <f>IF(N222="zákl. přenesená",J222,0)</f>
        <v>0</v>
      </c>
      <c r="BH222" s="248">
        <f>IF(N222="sníž. přenesená",J222,0)</f>
        <v>0</v>
      </c>
      <c r="BI222" s="248">
        <f>IF(N222="nulová",J222,0)</f>
        <v>0</v>
      </c>
      <c r="BJ222" s="16" t="s">
        <v>78</v>
      </c>
      <c r="BK222" s="248">
        <f>ROUND(I222*H222,2)</f>
        <v>0</v>
      </c>
      <c r="BL222" s="16" t="s">
        <v>127</v>
      </c>
      <c r="BM222" s="247" t="s">
        <v>337</v>
      </c>
    </row>
    <row r="223" spans="1:63" s="12" customFormat="1" ht="22.8" customHeight="1">
      <c r="A223" s="12"/>
      <c r="B223" s="219"/>
      <c r="C223" s="220"/>
      <c r="D223" s="221" t="s">
        <v>72</v>
      </c>
      <c r="E223" s="233" t="s">
        <v>338</v>
      </c>
      <c r="F223" s="233" t="s">
        <v>339</v>
      </c>
      <c r="G223" s="220"/>
      <c r="H223" s="220"/>
      <c r="I223" s="223"/>
      <c r="J223" s="234">
        <f>BK223</f>
        <v>0</v>
      </c>
      <c r="K223" s="220"/>
      <c r="L223" s="225"/>
      <c r="M223" s="226"/>
      <c r="N223" s="227"/>
      <c r="O223" s="227"/>
      <c r="P223" s="228">
        <f>P224</f>
        <v>0</v>
      </c>
      <c r="Q223" s="227"/>
      <c r="R223" s="228">
        <f>R224</f>
        <v>0</v>
      </c>
      <c r="S223" s="227"/>
      <c r="T223" s="229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30" t="s">
        <v>78</v>
      </c>
      <c r="AT223" s="231" t="s">
        <v>72</v>
      </c>
      <c r="AU223" s="231" t="s">
        <v>78</v>
      </c>
      <c r="AY223" s="230" t="s">
        <v>121</v>
      </c>
      <c r="BK223" s="232">
        <f>BK224</f>
        <v>0</v>
      </c>
    </row>
    <row r="224" spans="1:65" s="2" customFormat="1" ht="24" customHeight="1">
      <c r="A224" s="37"/>
      <c r="B224" s="38"/>
      <c r="C224" s="235" t="s">
        <v>340</v>
      </c>
      <c r="D224" s="235" t="s">
        <v>123</v>
      </c>
      <c r="E224" s="236" t="s">
        <v>341</v>
      </c>
      <c r="F224" s="237" t="s">
        <v>342</v>
      </c>
      <c r="G224" s="238" t="s">
        <v>196</v>
      </c>
      <c r="H224" s="239">
        <v>238.567</v>
      </c>
      <c r="I224" s="240"/>
      <c r="J224" s="241">
        <f>ROUND(I224*H224,2)</f>
        <v>0</v>
      </c>
      <c r="K224" s="242"/>
      <c r="L224" s="43"/>
      <c r="M224" s="243" t="s">
        <v>1</v>
      </c>
      <c r="N224" s="244" t="s">
        <v>38</v>
      </c>
      <c r="O224" s="90"/>
      <c r="P224" s="245">
        <f>O224*H224</f>
        <v>0</v>
      </c>
      <c r="Q224" s="245">
        <v>0</v>
      </c>
      <c r="R224" s="245">
        <f>Q224*H224</f>
        <v>0</v>
      </c>
      <c r="S224" s="245">
        <v>0</v>
      </c>
      <c r="T224" s="246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47" t="s">
        <v>127</v>
      </c>
      <c r="AT224" s="247" t="s">
        <v>123</v>
      </c>
      <c r="AU224" s="247" t="s">
        <v>82</v>
      </c>
      <c r="AY224" s="16" t="s">
        <v>121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6" t="s">
        <v>78</v>
      </c>
      <c r="BK224" s="248">
        <f>ROUND(I224*H224,2)</f>
        <v>0</v>
      </c>
      <c r="BL224" s="16" t="s">
        <v>127</v>
      </c>
      <c r="BM224" s="247" t="s">
        <v>343</v>
      </c>
    </row>
    <row r="225" spans="1:63" s="12" customFormat="1" ht="25.9" customHeight="1">
      <c r="A225" s="12"/>
      <c r="B225" s="219"/>
      <c r="C225" s="220"/>
      <c r="D225" s="221" t="s">
        <v>72</v>
      </c>
      <c r="E225" s="222" t="s">
        <v>344</v>
      </c>
      <c r="F225" s="222" t="s">
        <v>345</v>
      </c>
      <c r="G225" s="220"/>
      <c r="H225" s="220"/>
      <c r="I225" s="223"/>
      <c r="J225" s="224">
        <f>BK225</f>
        <v>0</v>
      </c>
      <c r="K225" s="220"/>
      <c r="L225" s="225"/>
      <c r="M225" s="226"/>
      <c r="N225" s="227"/>
      <c r="O225" s="227"/>
      <c r="P225" s="228">
        <f>P226+P229+P232</f>
        <v>0</v>
      </c>
      <c r="Q225" s="227"/>
      <c r="R225" s="228">
        <f>R226+R229+R232</f>
        <v>0</v>
      </c>
      <c r="S225" s="227"/>
      <c r="T225" s="229">
        <f>T226+T229+T232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30" t="s">
        <v>145</v>
      </c>
      <c r="AT225" s="231" t="s">
        <v>72</v>
      </c>
      <c r="AU225" s="231" t="s">
        <v>73</v>
      </c>
      <c r="AY225" s="230" t="s">
        <v>121</v>
      </c>
      <c r="BK225" s="232">
        <f>BK226+BK229+BK232</f>
        <v>0</v>
      </c>
    </row>
    <row r="226" spans="1:63" s="12" customFormat="1" ht="22.8" customHeight="1">
      <c r="A226" s="12"/>
      <c r="B226" s="219"/>
      <c r="C226" s="220"/>
      <c r="D226" s="221" t="s">
        <v>72</v>
      </c>
      <c r="E226" s="233" t="s">
        <v>346</v>
      </c>
      <c r="F226" s="233" t="s">
        <v>347</v>
      </c>
      <c r="G226" s="220"/>
      <c r="H226" s="220"/>
      <c r="I226" s="223"/>
      <c r="J226" s="234">
        <f>BK226</f>
        <v>0</v>
      </c>
      <c r="K226" s="220"/>
      <c r="L226" s="225"/>
      <c r="M226" s="226"/>
      <c r="N226" s="227"/>
      <c r="O226" s="227"/>
      <c r="P226" s="228">
        <f>SUM(P227:P228)</f>
        <v>0</v>
      </c>
      <c r="Q226" s="227"/>
      <c r="R226" s="228">
        <f>SUM(R227:R228)</f>
        <v>0</v>
      </c>
      <c r="S226" s="227"/>
      <c r="T226" s="229">
        <f>SUM(T227:T228)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30" t="s">
        <v>145</v>
      </c>
      <c r="AT226" s="231" t="s">
        <v>72</v>
      </c>
      <c r="AU226" s="231" t="s">
        <v>78</v>
      </c>
      <c r="AY226" s="230" t="s">
        <v>121</v>
      </c>
      <c r="BK226" s="232">
        <f>SUM(BK227:BK228)</f>
        <v>0</v>
      </c>
    </row>
    <row r="227" spans="1:65" s="2" customFormat="1" ht="16.5" customHeight="1">
      <c r="A227" s="37"/>
      <c r="B227" s="38"/>
      <c r="C227" s="235" t="s">
        <v>348</v>
      </c>
      <c r="D227" s="235" t="s">
        <v>123</v>
      </c>
      <c r="E227" s="236" t="s">
        <v>349</v>
      </c>
      <c r="F227" s="237" t="s">
        <v>350</v>
      </c>
      <c r="G227" s="238" t="s">
        <v>351</v>
      </c>
      <c r="H227" s="239">
        <v>1</v>
      </c>
      <c r="I227" s="240"/>
      <c r="J227" s="241">
        <f>ROUND(I227*H227,2)</f>
        <v>0</v>
      </c>
      <c r="K227" s="242"/>
      <c r="L227" s="43"/>
      <c r="M227" s="243" t="s">
        <v>1</v>
      </c>
      <c r="N227" s="244" t="s">
        <v>38</v>
      </c>
      <c r="O227" s="90"/>
      <c r="P227" s="245">
        <f>O227*H227</f>
        <v>0</v>
      </c>
      <c r="Q227" s="245">
        <v>0</v>
      </c>
      <c r="R227" s="245">
        <f>Q227*H227</f>
        <v>0</v>
      </c>
      <c r="S227" s="245">
        <v>0</v>
      </c>
      <c r="T227" s="246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47" t="s">
        <v>352</v>
      </c>
      <c r="AT227" s="247" t="s">
        <v>123</v>
      </c>
      <c r="AU227" s="247" t="s">
        <v>82</v>
      </c>
      <c r="AY227" s="16" t="s">
        <v>121</v>
      </c>
      <c r="BE227" s="248">
        <f>IF(N227="základní",J227,0)</f>
        <v>0</v>
      </c>
      <c r="BF227" s="248">
        <f>IF(N227="snížená",J227,0)</f>
        <v>0</v>
      </c>
      <c r="BG227" s="248">
        <f>IF(N227="zákl. přenesená",J227,0)</f>
        <v>0</v>
      </c>
      <c r="BH227" s="248">
        <f>IF(N227="sníž. přenesená",J227,0)</f>
        <v>0</v>
      </c>
      <c r="BI227" s="248">
        <f>IF(N227="nulová",J227,0)</f>
        <v>0</v>
      </c>
      <c r="BJ227" s="16" t="s">
        <v>78</v>
      </c>
      <c r="BK227" s="248">
        <f>ROUND(I227*H227,2)</f>
        <v>0</v>
      </c>
      <c r="BL227" s="16" t="s">
        <v>352</v>
      </c>
      <c r="BM227" s="247" t="s">
        <v>353</v>
      </c>
    </row>
    <row r="228" spans="1:65" s="2" customFormat="1" ht="16.5" customHeight="1">
      <c r="A228" s="37"/>
      <c r="B228" s="38"/>
      <c r="C228" s="235" t="s">
        <v>354</v>
      </c>
      <c r="D228" s="235" t="s">
        <v>123</v>
      </c>
      <c r="E228" s="236" t="s">
        <v>355</v>
      </c>
      <c r="F228" s="237" t="s">
        <v>356</v>
      </c>
      <c r="G228" s="238" t="s">
        <v>351</v>
      </c>
      <c r="H228" s="239">
        <v>1</v>
      </c>
      <c r="I228" s="240"/>
      <c r="J228" s="241">
        <f>ROUND(I228*H228,2)</f>
        <v>0</v>
      </c>
      <c r="K228" s="242"/>
      <c r="L228" s="43"/>
      <c r="M228" s="243" t="s">
        <v>1</v>
      </c>
      <c r="N228" s="244" t="s">
        <v>38</v>
      </c>
      <c r="O228" s="90"/>
      <c r="P228" s="245">
        <f>O228*H228</f>
        <v>0</v>
      </c>
      <c r="Q228" s="245">
        <v>0</v>
      </c>
      <c r="R228" s="245">
        <f>Q228*H228</f>
        <v>0</v>
      </c>
      <c r="S228" s="245">
        <v>0</v>
      </c>
      <c r="T228" s="246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47" t="s">
        <v>352</v>
      </c>
      <c r="AT228" s="247" t="s">
        <v>123</v>
      </c>
      <c r="AU228" s="247" t="s">
        <v>82</v>
      </c>
      <c r="AY228" s="16" t="s">
        <v>121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16" t="s">
        <v>78</v>
      </c>
      <c r="BK228" s="248">
        <f>ROUND(I228*H228,2)</f>
        <v>0</v>
      </c>
      <c r="BL228" s="16" t="s">
        <v>352</v>
      </c>
      <c r="BM228" s="247" t="s">
        <v>357</v>
      </c>
    </row>
    <row r="229" spans="1:63" s="12" customFormat="1" ht="22.8" customHeight="1">
      <c r="A229" s="12"/>
      <c r="B229" s="219"/>
      <c r="C229" s="220"/>
      <c r="D229" s="221" t="s">
        <v>72</v>
      </c>
      <c r="E229" s="233" t="s">
        <v>358</v>
      </c>
      <c r="F229" s="233" t="s">
        <v>359</v>
      </c>
      <c r="G229" s="220"/>
      <c r="H229" s="220"/>
      <c r="I229" s="223"/>
      <c r="J229" s="234">
        <f>BK229</f>
        <v>0</v>
      </c>
      <c r="K229" s="220"/>
      <c r="L229" s="225"/>
      <c r="M229" s="226"/>
      <c r="N229" s="227"/>
      <c r="O229" s="227"/>
      <c r="P229" s="228">
        <f>SUM(P230:P231)</f>
        <v>0</v>
      </c>
      <c r="Q229" s="227"/>
      <c r="R229" s="228">
        <f>SUM(R230:R231)</f>
        <v>0</v>
      </c>
      <c r="S229" s="227"/>
      <c r="T229" s="229">
        <f>SUM(T230:T231)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30" t="s">
        <v>145</v>
      </c>
      <c r="AT229" s="231" t="s">
        <v>72</v>
      </c>
      <c r="AU229" s="231" t="s">
        <v>78</v>
      </c>
      <c r="AY229" s="230" t="s">
        <v>121</v>
      </c>
      <c r="BK229" s="232">
        <f>SUM(BK230:BK231)</f>
        <v>0</v>
      </c>
    </row>
    <row r="230" spans="1:65" s="2" customFormat="1" ht="16.5" customHeight="1">
      <c r="A230" s="37"/>
      <c r="B230" s="38"/>
      <c r="C230" s="235" t="s">
        <v>360</v>
      </c>
      <c r="D230" s="235" t="s">
        <v>123</v>
      </c>
      <c r="E230" s="236" t="s">
        <v>361</v>
      </c>
      <c r="F230" s="237" t="s">
        <v>359</v>
      </c>
      <c r="G230" s="238" t="s">
        <v>351</v>
      </c>
      <c r="H230" s="239">
        <v>1</v>
      </c>
      <c r="I230" s="240"/>
      <c r="J230" s="241">
        <f>ROUND(I230*H230,2)</f>
        <v>0</v>
      </c>
      <c r="K230" s="242"/>
      <c r="L230" s="43"/>
      <c r="M230" s="243" t="s">
        <v>1</v>
      </c>
      <c r="N230" s="244" t="s">
        <v>38</v>
      </c>
      <c r="O230" s="90"/>
      <c r="P230" s="245">
        <f>O230*H230</f>
        <v>0</v>
      </c>
      <c r="Q230" s="245">
        <v>0</v>
      </c>
      <c r="R230" s="245">
        <f>Q230*H230</f>
        <v>0</v>
      </c>
      <c r="S230" s="245">
        <v>0</v>
      </c>
      <c r="T230" s="246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47" t="s">
        <v>352</v>
      </c>
      <c r="AT230" s="247" t="s">
        <v>123</v>
      </c>
      <c r="AU230" s="247" t="s">
        <v>82</v>
      </c>
      <c r="AY230" s="16" t="s">
        <v>121</v>
      </c>
      <c r="BE230" s="248">
        <f>IF(N230="základní",J230,0)</f>
        <v>0</v>
      </c>
      <c r="BF230" s="248">
        <f>IF(N230="snížená",J230,0)</f>
        <v>0</v>
      </c>
      <c r="BG230" s="248">
        <f>IF(N230="zákl. přenesená",J230,0)</f>
        <v>0</v>
      </c>
      <c r="BH230" s="248">
        <f>IF(N230="sníž. přenesená",J230,0)</f>
        <v>0</v>
      </c>
      <c r="BI230" s="248">
        <f>IF(N230="nulová",J230,0)</f>
        <v>0</v>
      </c>
      <c r="BJ230" s="16" t="s">
        <v>78</v>
      </c>
      <c r="BK230" s="248">
        <f>ROUND(I230*H230,2)</f>
        <v>0</v>
      </c>
      <c r="BL230" s="16" t="s">
        <v>352</v>
      </c>
      <c r="BM230" s="247" t="s">
        <v>362</v>
      </c>
    </row>
    <row r="231" spans="1:65" s="2" customFormat="1" ht="16.5" customHeight="1">
      <c r="A231" s="37"/>
      <c r="B231" s="38"/>
      <c r="C231" s="235" t="s">
        <v>363</v>
      </c>
      <c r="D231" s="235" t="s">
        <v>123</v>
      </c>
      <c r="E231" s="236" t="s">
        <v>364</v>
      </c>
      <c r="F231" s="237" t="s">
        <v>365</v>
      </c>
      <c r="G231" s="238" t="s">
        <v>351</v>
      </c>
      <c r="H231" s="239">
        <v>1</v>
      </c>
      <c r="I231" s="240"/>
      <c r="J231" s="241">
        <f>ROUND(I231*H231,2)</f>
        <v>0</v>
      </c>
      <c r="K231" s="242"/>
      <c r="L231" s="43"/>
      <c r="M231" s="243" t="s">
        <v>1</v>
      </c>
      <c r="N231" s="244" t="s">
        <v>38</v>
      </c>
      <c r="O231" s="90"/>
      <c r="P231" s="245">
        <f>O231*H231</f>
        <v>0</v>
      </c>
      <c r="Q231" s="245">
        <v>0</v>
      </c>
      <c r="R231" s="245">
        <f>Q231*H231</f>
        <v>0</v>
      </c>
      <c r="S231" s="245">
        <v>0</v>
      </c>
      <c r="T231" s="246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47" t="s">
        <v>352</v>
      </c>
      <c r="AT231" s="247" t="s">
        <v>123</v>
      </c>
      <c r="AU231" s="247" t="s">
        <v>82</v>
      </c>
      <c r="AY231" s="16" t="s">
        <v>121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16" t="s">
        <v>78</v>
      </c>
      <c r="BK231" s="248">
        <f>ROUND(I231*H231,2)</f>
        <v>0</v>
      </c>
      <c r="BL231" s="16" t="s">
        <v>352</v>
      </c>
      <c r="BM231" s="247" t="s">
        <v>366</v>
      </c>
    </row>
    <row r="232" spans="1:63" s="12" customFormat="1" ht="22.8" customHeight="1">
      <c r="A232" s="12"/>
      <c r="B232" s="219"/>
      <c r="C232" s="220"/>
      <c r="D232" s="221" t="s">
        <v>72</v>
      </c>
      <c r="E232" s="233" t="s">
        <v>367</v>
      </c>
      <c r="F232" s="233" t="s">
        <v>368</v>
      </c>
      <c r="G232" s="220"/>
      <c r="H232" s="220"/>
      <c r="I232" s="223"/>
      <c r="J232" s="234">
        <f>BK232</f>
        <v>0</v>
      </c>
      <c r="K232" s="220"/>
      <c r="L232" s="225"/>
      <c r="M232" s="226"/>
      <c r="N232" s="227"/>
      <c r="O232" s="227"/>
      <c r="P232" s="228">
        <f>SUM(P233:P234)</f>
        <v>0</v>
      </c>
      <c r="Q232" s="227"/>
      <c r="R232" s="228">
        <f>SUM(R233:R234)</f>
        <v>0</v>
      </c>
      <c r="S232" s="227"/>
      <c r="T232" s="229">
        <f>SUM(T233:T234)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30" t="s">
        <v>145</v>
      </c>
      <c r="AT232" s="231" t="s">
        <v>72</v>
      </c>
      <c r="AU232" s="231" t="s">
        <v>78</v>
      </c>
      <c r="AY232" s="230" t="s">
        <v>121</v>
      </c>
      <c r="BK232" s="232">
        <f>SUM(BK233:BK234)</f>
        <v>0</v>
      </c>
    </row>
    <row r="233" spans="1:65" s="2" customFormat="1" ht="16.5" customHeight="1">
      <c r="A233" s="37"/>
      <c r="B233" s="38"/>
      <c r="C233" s="235" t="s">
        <v>369</v>
      </c>
      <c r="D233" s="235" t="s">
        <v>123</v>
      </c>
      <c r="E233" s="236" t="s">
        <v>370</v>
      </c>
      <c r="F233" s="237" t="s">
        <v>371</v>
      </c>
      <c r="G233" s="238" t="s">
        <v>351</v>
      </c>
      <c r="H233" s="239">
        <v>1</v>
      </c>
      <c r="I233" s="240"/>
      <c r="J233" s="241">
        <f>ROUND(I233*H233,2)</f>
        <v>0</v>
      </c>
      <c r="K233" s="242"/>
      <c r="L233" s="43"/>
      <c r="M233" s="243" t="s">
        <v>1</v>
      </c>
      <c r="N233" s="244" t="s">
        <v>38</v>
      </c>
      <c r="O233" s="90"/>
      <c r="P233" s="245">
        <f>O233*H233</f>
        <v>0</v>
      </c>
      <c r="Q233" s="245">
        <v>0</v>
      </c>
      <c r="R233" s="245">
        <f>Q233*H233</f>
        <v>0</v>
      </c>
      <c r="S233" s="245">
        <v>0</v>
      </c>
      <c r="T233" s="246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47" t="s">
        <v>352</v>
      </c>
      <c r="AT233" s="247" t="s">
        <v>123</v>
      </c>
      <c r="AU233" s="247" t="s">
        <v>82</v>
      </c>
      <c r="AY233" s="16" t="s">
        <v>121</v>
      </c>
      <c r="BE233" s="248">
        <f>IF(N233="základní",J233,0)</f>
        <v>0</v>
      </c>
      <c r="BF233" s="248">
        <f>IF(N233="snížená",J233,0)</f>
        <v>0</v>
      </c>
      <c r="BG233" s="248">
        <f>IF(N233="zákl. přenesená",J233,0)</f>
        <v>0</v>
      </c>
      <c r="BH233" s="248">
        <f>IF(N233="sníž. přenesená",J233,0)</f>
        <v>0</v>
      </c>
      <c r="BI233" s="248">
        <f>IF(N233="nulová",J233,0)</f>
        <v>0</v>
      </c>
      <c r="BJ233" s="16" t="s">
        <v>78</v>
      </c>
      <c r="BK233" s="248">
        <f>ROUND(I233*H233,2)</f>
        <v>0</v>
      </c>
      <c r="BL233" s="16" t="s">
        <v>352</v>
      </c>
      <c r="BM233" s="247" t="s">
        <v>372</v>
      </c>
    </row>
    <row r="234" spans="1:65" s="2" customFormat="1" ht="16.5" customHeight="1">
      <c r="A234" s="37"/>
      <c r="B234" s="38"/>
      <c r="C234" s="235" t="s">
        <v>373</v>
      </c>
      <c r="D234" s="235" t="s">
        <v>123</v>
      </c>
      <c r="E234" s="236" t="s">
        <v>374</v>
      </c>
      <c r="F234" s="237" t="s">
        <v>375</v>
      </c>
      <c r="G234" s="238" t="s">
        <v>351</v>
      </c>
      <c r="H234" s="239">
        <v>1</v>
      </c>
      <c r="I234" s="240"/>
      <c r="J234" s="241">
        <f>ROUND(I234*H234,2)</f>
        <v>0</v>
      </c>
      <c r="K234" s="242"/>
      <c r="L234" s="43"/>
      <c r="M234" s="283" t="s">
        <v>1</v>
      </c>
      <c r="N234" s="284" t="s">
        <v>38</v>
      </c>
      <c r="O234" s="285"/>
      <c r="P234" s="286">
        <f>O234*H234</f>
        <v>0</v>
      </c>
      <c r="Q234" s="286">
        <v>0</v>
      </c>
      <c r="R234" s="286">
        <f>Q234*H234</f>
        <v>0</v>
      </c>
      <c r="S234" s="286">
        <v>0</v>
      </c>
      <c r="T234" s="287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47" t="s">
        <v>352</v>
      </c>
      <c r="AT234" s="247" t="s">
        <v>123</v>
      </c>
      <c r="AU234" s="247" t="s">
        <v>82</v>
      </c>
      <c r="AY234" s="16" t="s">
        <v>121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16" t="s">
        <v>78</v>
      </c>
      <c r="BK234" s="248">
        <f>ROUND(I234*H234,2)</f>
        <v>0</v>
      </c>
      <c r="BL234" s="16" t="s">
        <v>352</v>
      </c>
      <c r="BM234" s="247" t="s">
        <v>376</v>
      </c>
    </row>
    <row r="235" spans="1:31" s="2" customFormat="1" ht="6.95" customHeight="1">
      <c r="A235" s="37"/>
      <c r="B235" s="65"/>
      <c r="C235" s="66"/>
      <c r="D235" s="66"/>
      <c r="E235" s="66"/>
      <c r="F235" s="66"/>
      <c r="G235" s="66"/>
      <c r="H235" s="66"/>
      <c r="I235" s="182"/>
      <c r="J235" s="66"/>
      <c r="K235" s="66"/>
      <c r="L235" s="43"/>
      <c r="M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</row>
  </sheetData>
  <sheetProtection password="CC35" sheet="1" objects="1" scenarios="1" formatColumns="0" formatRows="0" autoFilter="0"/>
  <autoFilter ref="C128:K234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82</v>
      </c>
    </row>
    <row r="4" spans="2:46" s="1" customFormat="1" ht="24.95" customHeight="1">
      <c r="B4" s="19"/>
      <c r="D4" s="139" t="s">
        <v>85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Rekonstrukce ulice Komenského, CV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86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377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6. 9. 2018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tr">
        <f>IF('Rekapitulace stavby'!E11="","",'Rekapitulace stavby'!E11)</f>
        <v xml:space="preserve"> </v>
      </c>
      <c r="F15" s="37"/>
      <c r="G15" s="37"/>
      <c r="H15" s="37"/>
      <c r="I15" s="146" t="s">
        <v>26</v>
      </c>
      <c r="J15" s="145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27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29</v>
      </c>
      <c r="E20" s="37"/>
      <c r="F20" s="37"/>
      <c r="G20" s="37"/>
      <c r="H20" s="37"/>
      <c r="I20" s="146" t="s">
        <v>25</v>
      </c>
      <c r="J20" s="145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tr">
        <f>IF('Rekapitulace stavby'!E17="","",'Rekapitulace stavby'!E17)</f>
        <v xml:space="preserve"> </v>
      </c>
      <c r="F21" s="37"/>
      <c r="G21" s="37"/>
      <c r="H21" s="37"/>
      <c r="I21" s="146" t="s">
        <v>26</v>
      </c>
      <c r="J21" s="145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31</v>
      </c>
      <c r="E23" s="37"/>
      <c r="F23" s="37"/>
      <c r="G23" s="37"/>
      <c r="H23" s="37"/>
      <c r="I23" s="146" t="s">
        <v>25</v>
      </c>
      <c r="J23" s="145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tr">
        <f>IF('Rekapitulace stavby'!E20="","",'Rekapitulace stavby'!E20)</f>
        <v xml:space="preserve"> </v>
      </c>
      <c r="F24" s="37"/>
      <c r="G24" s="37"/>
      <c r="H24" s="37"/>
      <c r="I24" s="146" t="s">
        <v>26</v>
      </c>
      <c r="J24" s="145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32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33</v>
      </c>
      <c r="E30" s="37"/>
      <c r="F30" s="37"/>
      <c r="G30" s="37"/>
      <c r="H30" s="37"/>
      <c r="I30" s="143"/>
      <c r="J30" s="156">
        <f>ROUND(J129,2)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35</v>
      </c>
      <c r="G32" s="37"/>
      <c r="H32" s="37"/>
      <c r="I32" s="158" t="s">
        <v>34</v>
      </c>
      <c r="J32" s="157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37</v>
      </c>
      <c r="E33" s="141" t="s">
        <v>38</v>
      </c>
      <c r="F33" s="160">
        <f>ROUND((SUM(BE129:BE233)),2)</f>
        <v>0</v>
      </c>
      <c r="G33" s="37"/>
      <c r="H33" s="37"/>
      <c r="I33" s="161">
        <v>0.21</v>
      </c>
      <c r="J33" s="160">
        <f>ROUND(((SUM(BE129:BE233))*I33),2)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39</v>
      </c>
      <c r="F34" s="160">
        <f>ROUND((SUM(BF129:BF233)),2)</f>
        <v>0</v>
      </c>
      <c r="G34" s="37"/>
      <c r="H34" s="37"/>
      <c r="I34" s="161">
        <v>0.15</v>
      </c>
      <c r="J34" s="160">
        <f>ROUND(((SUM(BF129:BF233))*I34),2)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40</v>
      </c>
      <c r="F35" s="160">
        <f>ROUND((SUM(BG129:BG233)),2)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41</v>
      </c>
      <c r="F36" s="160">
        <f>ROUND((SUM(BH129:BH233)),2)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42</v>
      </c>
      <c r="F37" s="160">
        <f>ROUND((SUM(BI129:BI233)),2)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43</v>
      </c>
      <c r="E39" s="164"/>
      <c r="F39" s="164"/>
      <c r="G39" s="165" t="s">
        <v>44</v>
      </c>
      <c r="H39" s="166" t="s">
        <v>45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46</v>
      </c>
      <c r="E50" s="171"/>
      <c r="F50" s="171"/>
      <c r="G50" s="170" t="s">
        <v>47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48</v>
      </c>
      <c r="E61" s="174"/>
      <c r="F61" s="175" t="s">
        <v>49</v>
      </c>
      <c r="G61" s="173" t="s">
        <v>48</v>
      </c>
      <c r="H61" s="174"/>
      <c r="I61" s="176"/>
      <c r="J61" s="177" t="s">
        <v>49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50</v>
      </c>
      <c r="E65" s="178"/>
      <c r="F65" s="178"/>
      <c r="G65" s="170" t="s">
        <v>51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48</v>
      </c>
      <c r="E76" s="174"/>
      <c r="F76" s="175" t="s">
        <v>49</v>
      </c>
      <c r="G76" s="173" t="s">
        <v>48</v>
      </c>
      <c r="H76" s="174"/>
      <c r="I76" s="176"/>
      <c r="J76" s="177" t="s">
        <v>49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88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Rekonstrukce ulice Komenského, CV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86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2 - 2. Etapa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146" t="s">
        <v>22</v>
      </c>
      <c r="J89" s="78" t="str">
        <f>IF(J12="","",J12)</f>
        <v>6. 9. 2018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46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146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89</v>
      </c>
      <c r="D94" s="188"/>
      <c r="E94" s="188"/>
      <c r="F94" s="188"/>
      <c r="G94" s="188"/>
      <c r="H94" s="188"/>
      <c r="I94" s="189"/>
      <c r="J94" s="190" t="s">
        <v>90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91</v>
      </c>
      <c r="D96" s="39"/>
      <c r="E96" s="39"/>
      <c r="F96" s="39"/>
      <c r="G96" s="39"/>
      <c r="H96" s="39"/>
      <c r="I96" s="143"/>
      <c r="J96" s="109">
        <f>J129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92</v>
      </c>
    </row>
    <row r="97" spans="1:31" s="9" customFormat="1" ht="24.95" customHeight="1">
      <c r="A97" s="9"/>
      <c r="B97" s="192"/>
      <c r="C97" s="193"/>
      <c r="D97" s="194" t="s">
        <v>93</v>
      </c>
      <c r="E97" s="195"/>
      <c r="F97" s="195"/>
      <c r="G97" s="195"/>
      <c r="H97" s="195"/>
      <c r="I97" s="196"/>
      <c r="J97" s="197">
        <f>J130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94</v>
      </c>
      <c r="E98" s="202"/>
      <c r="F98" s="202"/>
      <c r="G98" s="202"/>
      <c r="H98" s="202"/>
      <c r="I98" s="203"/>
      <c r="J98" s="204">
        <f>J131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95</v>
      </c>
      <c r="E99" s="202"/>
      <c r="F99" s="202"/>
      <c r="G99" s="202"/>
      <c r="H99" s="202"/>
      <c r="I99" s="203"/>
      <c r="J99" s="204">
        <f>J159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96</v>
      </c>
      <c r="E100" s="202"/>
      <c r="F100" s="202"/>
      <c r="G100" s="202"/>
      <c r="H100" s="202"/>
      <c r="I100" s="203"/>
      <c r="J100" s="204">
        <f>J163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9"/>
      <c r="C101" s="200"/>
      <c r="D101" s="201" t="s">
        <v>97</v>
      </c>
      <c r="E101" s="202"/>
      <c r="F101" s="202"/>
      <c r="G101" s="202"/>
      <c r="H101" s="202"/>
      <c r="I101" s="203"/>
      <c r="J101" s="204">
        <f>J165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9"/>
      <c r="C102" s="200"/>
      <c r="D102" s="201" t="s">
        <v>98</v>
      </c>
      <c r="E102" s="202"/>
      <c r="F102" s="202"/>
      <c r="G102" s="202"/>
      <c r="H102" s="202"/>
      <c r="I102" s="203"/>
      <c r="J102" s="204">
        <f>J190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9"/>
      <c r="C103" s="200"/>
      <c r="D103" s="201" t="s">
        <v>99</v>
      </c>
      <c r="E103" s="202"/>
      <c r="F103" s="202"/>
      <c r="G103" s="202"/>
      <c r="H103" s="202"/>
      <c r="I103" s="203"/>
      <c r="J103" s="204">
        <f>J193</f>
        <v>0</v>
      </c>
      <c r="K103" s="200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9"/>
      <c r="C104" s="200"/>
      <c r="D104" s="201" t="s">
        <v>100</v>
      </c>
      <c r="E104" s="202"/>
      <c r="F104" s="202"/>
      <c r="G104" s="202"/>
      <c r="H104" s="202"/>
      <c r="I104" s="203"/>
      <c r="J104" s="204">
        <f>J208</f>
        <v>0</v>
      </c>
      <c r="K104" s="200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9"/>
      <c r="C105" s="200"/>
      <c r="D105" s="201" t="s">
        <v>101</v>
      </c>
      <c r="E105" s="202"/>
      <c r="F105" s="202"/>
      <c r="G105" s="202"/>
      <c r="H105" s="202"/>
      <c r="I105" s="203"/>
      <c r="J105" s="204">
        <f>J222</f>
        <v>0</v>
      </c>
      <c r="K105" s="200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2"/>
      <c r="C106" s="193"/>
      <c r="D106" s="194" t="s">
        <v>102</v>
      </c>
      <c r="E106" s="195"/>
      <c r="F106" s="195"/>
      <c r="G106" s="195"/>
      <c r="H106" s="195"/>
      <c r="I106" s="196"/>
      <c r="J106" s="197">
        <f>J224</f>
        <v>0</v>
      </c>
      <c r="K106" s="193"/>
      <c r="L106" s="19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9"/>
      <c r="C107" s="200"/>
      <c r="D107" s="201" t="s">
        <v>103</v>
      </c>
      <c r="E107" s="202"/>
      <c r="F107" s="202"/>
      <c r="G107" s="202"/>
      <c r="H107" s="202"/>
      <c r="I107" s="203"/>
      <c r="J107" s="204">
        <f>J225</f>
        <v>0</v>
      </c>
      <c r="K107" s="200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9"/>
      <c r="C108" s="200"/>
      <c r="D108" s="201" t="s">
        <v>104</v>
      </c>
      <c r="E108" s="202"/>
      <c r="F108" s="202"/>
      <c r="G108" s="202"/>
      <c r="H108" s="202"/>
      <c r="I108" s="203"/>
      <c r="J108" s="204">
        <f>J228</f>
        <v>0</v>
      </c>
      <c r="K108" s="200"/>
      <c r="L108" s="20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9"/>
      <c r="C109" s="200"/>
      <c r="D109" s="201" t="s">
        <v>105</v>
      </c>
      <c r="E109" s="202"/>
      <c r="F109" s="202"/>
      <c r="G109" s="202"/>
      <c r="H109" s="202"/>
      <c r="I109" s="203"/>
      <c r="J109" s="204">
        <f>J231</f>
        <v>0</v>
      </c>
      <c r="K109" s="200"/>
      <c r="L109" s="20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82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85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106</v>
      </c>
      <c r="D116" s="39"/>
      <c r="E116" s="39"/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4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86" t="str">
        <f>E7</f>
        <v>Rekonstrukce ulice Komenského, CV</v>
      </c>
      <c r="F119" s="31"/>
      <c r="G119" s="31"/>
      <c r="H119" s="31"/>
      <c r="I119" s="14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86</v>
      </c>
      <c r="D120" s="39"/>
      <c r="E120" s="39"/>
      <c r="F120" s="39"/>
      <c r="G120" s="39"/>
      <c r="H120" s="39"/>
      <c r="I120" s="14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6.5" customHeight="1">
      <c r="A121" s="37"/>
      <c r="B121" s="38"/>
      <c r="C121" s="39"/>
      <c r="D121" s="39"/>
      <c r="E121" s="75" t="str">
        <f>E9</f>
        <v>2 - 2. Etapa</v>
      </c>
      <c r="F121" s="39"/>
      <c r="G121" s="39"/>
      <c r="H121" s="39"/>
      <c r="I121" s="14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14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20</v>
      </c>
      <c r="D123" s="39"/>
      <c r="E123" s="39"/>
      <c r="F123" s="26" t="str">
        <f>F12</f>
        <v xml:space="preserve"> </v>
      </c>
      <c r="G123" s="39"/>
      <c r="H123" s="39"/>
      <c r="I123" s="146" t="s">
        <v>22</v>
      </c>
      <c r="J123" s="78" t="str">
        <f>IF(J12="","",J12)</f>
        <v>6. 9. 2018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4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24</v>
      </c>
      <c r="D125" s="39"/>
      <c r="E125" s="39"/>
      <c r="F125" s="26" t="str">
        <f>E15</f>
        <v xml:space="preserve"> </v>
      </c>
      <c r="G125" s="39"/>
      <c r="H125" s="39"/>
      <c r="I125" s="146" t="s">
        <v>29</v>
      </c>
      <c r="J125" s="35" t="str">
        <f>E21</f>
        <v xml:space="preserve"> 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27</v>
      </c>
      <c r="D126" s="39"/>
      <c r="E126" s="39"/>
      <c r="F126" s="26" t="str">
        <f>IF(E18="","",E18)</f>
        <v>Vyplň údaj</v>
      </c>
      <c r="G126" s="39"/>
      <c r="H126" s="39"/>
      <c r="I126" s="146" t="s">
        <v>31</v>
      </c>
      <c r="J126" s="35" t="str">
        <f>E24</f>
        <v xml:space="preserve"> 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0.3" customHeight="1">
      <c r="A127" s="37"/>
      <c r="B127" s="38"/>
      <c r="C127" s="39"/>
      <c r="D127" s="39"/>
      <c r="E127" s="39"/>
      <c r="F127" s="39"/>
      <c r="G127" s="39"/>
      <c r="H127" s="39"/>
      <c r="I127" s="14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11" customFormat="1" ht="29.25" customHeight="1">
      <c r="A128" s="206"/>
      <c r="B128" s="207"/>
      <c r="C128" s="208" t="s">
        <v>107</v>
      </c>
      <c r="D128" s="209" t="s">
        <v>58</v>
      </c>
      <c r="E128" s="209" t="s">
        <v>54</v>
      </c>
      <c r="F128" s="209" t="s">
        <v>55</v>
      </c>
      <c r="G128" s="209" t="s">
        <v>108</v>
      </c>
      <c r="H128" s="209" t="s">
        <v>109</v>
      </c>
      <c r="I128" s="210" t="s">
        <v>110</v>
      </c>
      <c r="J128" s="211" t="s">
        <v>90</v>
      </c>
      <c r="K128" s="212" t="s">
        <v>111</v>
      </c>
      <c r="L128" s="213"/>
      <c r="M128" s="99" t="s">
        <v>1</v>
      </c>
      <c r="N128" s="100" t="s">
        <v>37</v>
      </c>
      <c r="O128" s="100" t="s">
        <v>112</v>
      </c>
      <c r="P128" s="100" t="s">
        <v>113</v>
      </c>
      <c r="Q128" s="100" t="s">
        <v>114</v>
      </c>
      <c r="R128" s="100" t="s">
        <v>115</v>
      </c>
      <c r="S128" s="100" t="s">
        <v>116</v>
      </c>
      <c r="T128" s="101" t="s">
        <v>117</v>
      </c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</row>
    <row r="129" spans="1:63" s="2" customFormat="1" ht="22.8" customHeight="1">
      <c r="A129" s="37"/>
      <c r="B129" s="38"/>
      <c r="C129" s="106" t="s">
        <v>118</v>
      </c>
      <c r="D129" s="39"/>
      <c r="E129" s="39"/>
      <c r="F129" s="39"/>
      <c r="G129" s="39"/>
      <c r="H129" s="39"/>
      <c r="I129" s="143"/>
      <c r="J129" s="214">
        <f>BK129</f>
        <v>0</v>
      </c>
      <c r="K129" s="39"/>
      <c r="L129" s="43"/>
      <c r="M129" s="102"/>
      <c r="N129" s="215"/>
      <c r="O129" s="103"/>
      <c r="P129" s="216">
        <f>P130+P224</f>
        <v>0</v>
      </c>
      <c r="Q129" s="103"/>
      <c r="R129" s="216">
        <f>R130+R224</f>
        <v>453.12838</v>
      </c>
      <c r="S129" s="103"/>
      <c r="T129" s="217">
        <f>T130+T224</f>
        <v>1780.1840000000002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72</v>
      </c>
      <c r="AU129" s="16" t="s">
        <v>92</v>
      </c>
      <c r="BK129" s="218">
        <f>BK130+BK224</f>
        <v>0</v>
      </c>
    </row>
    <row r="130" spans="1:63" s="12" customFormat="1" ht="25.9" customHeight="1">
      <c r="A130" s="12"/>
      <c r="B130" s="219"/>
      <c r="C130" s="220"/>
      <c r="D130" s="221" t="s">
        <v>72</v>
      </c>
      <c r="E130" s="222" t="s">
        <v>119</v>
      </c>
      <c r="F130" s="222" t="s">
        <v>120</v>
      </c>
      <c r="G130" s="220"/>
      <c r="H130" s="220"/>
      <c r="I130" s="223"/>
      <c r="J130" s="224">
        <f>BK130</f>
        <v>0</v>
      </c>
      <c r="K130" s="220"/>
      <c r="L130" s="225"/>
      <c r="M130" s="226"/>
      <c r="N130" s="227"/>
      <c r="O130" s="227"/>
      <c r="P130" s="228">
        <f>P131+P159+P163+P165+P190+P193+P208+P222</f>
        <v>0</v>
      </c>
      <c r="Q130" s="227"/>
      <c r="R130" s="228">
        <f>R131+R159+R163+R165+R190+R193+R208+R222</f>
        <v>453.12838</v>
      </c>
      <c r="S130" s="227"/>
      <c r="T130" s="229">
        <f>T131+T159+T163+T165+T190+T193+T208+T222</f>
        <v>1780.1840000000002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78</v>
      </c>
      <c r="AT130" s="231" t="s">
        <v>72</v>
      </c>
      <c r="AU130" s="231" t="s">
        <v>73</v>
      </c>
      <c r="AY130" s="230" t="s">
        <v>121</v>
      </c>
      <c r="BK130" s="232">
        <f>BK131+BK159+BK163+BK165+BK190+BK193+BK208+BK222</f>
        <v>0</v>
      </c>
    </row>
    <row r="131" spans="1:63" s="12" customFormat="1" ht="22.8" customHeight="1">
      <c r="A131" s="12"/>
      <c r="B131" s="219"/>
      <c r="C131" s="220"/>
      <c r="D131" s="221" t="s">
        <v>72</v>
      </c>
      <c r="E131" s="233" t="s">
        <v>78</v>
      </c>
      <c r="F131" s="233" t="s">
        <v>122</v>
      </c>
      <c r="G131" s="220"/>
      <c r="H131" s="220"/>
      <c r="I131" s="223"/>
      <c r="J131" s="234">
        <f>BK131</f>
        <v>0</v>
      </c>
      <c r="K131" s="220"/>
      <c r="L131" s="225"/>
      <c r="M131" s="226"/>
      <c r="N131" s="227"/>
      <c r="O131" s="227"/>
      <c r="P131" s="228">
        <f>SUM(P132:P158)</f>
        <v>0</v>
      </c>
      <c r="Q131" s="227"/>
      <c r="R131" s="228">
        <f>SUM(R132:R158)</f>
        <v>5E-05</v>
      </c>
      <c r="S131" s="227"/>
      <c r="T131" s="229">
        <f>SUM(T132:T158)</f>
        <v>1766.9840000000002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0" t="s">
        <v>78</v>
      </c>
      <c r="AT131" s="231" t="s">
        <v>72</v>
      </c>
      <c r="AU131" s="231" t="s">
        <v>78</v>
      </c>
      <c r="AY131" s="230" t="s">
        <v>121</v>
      </c>
      <c r="BK131" s="232">
        <f>SUM(BK132:BK158)</f>
        <v>0</v>
      </c>
    </row>
    <row r="132" spans="1:65" s="2" customFormat="1" ht="24" customHeight="1">
      <c r="A132" s="37"/>
      <c r="B132" s="38"/>
      <c r="C132" s="235" t="s">
        <v>78</v>
      </c>
      <c r="D132" s="235" t="s">
        <v>123</v>
      </c>
      <c r="E132" s="236" t="s">
        <v>124</v>
      </c>
      <c r="F132" s="237" t="s">
        <v>125</v>
      </c>
      <c r="G132" s="238" t="s">
        <v>126</v>
      </c>
      <c r="H132" s="239">
        <v>1</v>
      </c>
      <c r="I132" s="240"/>
      <c r="J132" s="241">
        <f>ROUND(I132*H132,2)</f>
        <v>0</v>
      </c>
      <c r="K132" s="242"/>
      <c r="L132" s="43"/>
      <c r="M132" s="243" t="s">
        <v>1</v>
      </c>
      <c r="N132" s="244" t="s">
        <v>38</v>
      </c>
      <c r="O132" s="90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7" t="s">
        <v>127</v>
      </c>
      <c r="AT132" s="247" t="s">
        <v>123</v>
      </c>
      <c r="AU132" s="247" t="s">
        <v>82</v>
      </c>
      <c r="AY132" s="16" t="s">
        <v>121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6" t="s">
        <v>78</v>
      </c>
      <c r="BK132" s="248">
        <f>ROUND(I132*H132,2)</f>
        <v>0</v>
      </c>
      <c r="BL132" s="16" t="s">
        <v>127</v>
      </c>
      <c r="BM132" s="247" t="s">
        <v>378</v>
      </c>
    </row>
    <row r="133" spans="1:65" s="2" customFormat="1" ht="16.5" customHeight="1">
      <c r="A133" s="37"/>
      <c r="B133" s="38"/>
      <c r="C133" s="235" t="s">
        <v>82</v>
      </c>
      <c r="D133" s="235" t="s">
        <v>123</v>
      </c>
      <c r="E133" s="236" t="s">
        <v>129</v>
      </c>
      <c r="F133" s="237" t="s">
        <v>130</v>
      </c>
      <c r="G133" s="238" t="s">
        <v>126</v>
      </c>
      <c r="H133" s="239">
        <v>1</v>
      </c>
      <c r="I133" s="240"/>
      <c r="J133" s="241">
        <f>ROUND(I133*H133,2)</f>
        <v>0</v>
      </c>
      <c r="K133" s="242"/>
      <c r="L133" s="43"/>
      <c r="M133" s="243" t="s">
        <v>1</v>
      </c>
      <c r="N133" s="244" t="s">
        <v>38</v>
      </c>
      <c r="O133" s="90"/>
      <c r="P133" s="245">
        <f>O133*H133</f>
        <v>0</v>
      </c>
      <c r="Q133" s="245">
        <v>5E-05</v>
      </c>
      <c r="R133" s="245">
        <f>Q133*H133</f>
        <v>5E-05</v>
      </c>
      <c r="S133" s="245">
        <v>0</v>
      </c>
      <c r="T133" s="24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7" t="s">
        <v>127</v>
      </c>
      <c r="AT133" s="247" t="s">
        <v>123</v>
      </c>
      <c r="AU133" s="247" t="s">
        <v>82</v>
      </c>
      <c r="AY133" s="16" t="s">
        <v>121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6" t="s">
        <v>78</v>
      </c>
      <c r="BK133" s="248">
        <f>ROUND(I133*H133,2)</f>
        <v>0</v>
      </c>
      <c r="BL133" s="16" t="s">
        <v>127</v>
      </c>
      <c r="BM133" s="247" t="s">
        <v>379</v>
      </c>
    </row>
    <row r="134" spans="1:65" s="2" customFormat="1" ht="24" customHeight="1">
      <c r="A134" s="37"/>
      <c r="B134" s="38"/>
      <c r="C134" s="235" t="s">
        <v>132</v>
      </c>
      <c r="D134" s="235" t="s">
        <v>123</v>
      </c>
      <c r="E134" s="236" t="s">
        <v>380</v>
      </c>
      <c r="F134" s="237" t="s">
        <v>381</v>
      </c>
      <c r="G134" s="238" t="s">
        <v>135</v>
      </c>
      <c r="H134" s="239">
        <v>45</v>
      </c>
      <c r="I134" s="240"/>
      <c r="J134" s="241">
        <f>ROUND(I134*H134,2)</f>
        <v>0</v>
      </c>
      <c r="K134" s="242"/>
      <c r="L134" s="43"/>
      <c r="M134" s="243" t="s">
        <v>1</v>
      </c>
      <c r="N134" s="244" t="s">
        <v>38</v>
      </c>
      <c r="O134" s="90"/>
      <c r="P134" s="245">
        <f>O134*H134</f>
        <v>0</v>
      </c>
      <c r="Q134" s="245">
        <v>0</v>
      </c>
      <c r="R134" s="245">
        <f>Q134*H134</f>
        <v>0</v>
      </c>
      <c r="S134" s="245">
        <v>0.26</v>
      </c>
      <c r="T134" s="246">
        <f>S134*H134</f>
        <v>11.700000000000001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7" t="s">
        <v>127</v>
      </c>
      <c r="AT134" s="247" t="s">
        <v>123</v>
      </c>
      <c r="AU134" s="247" t="s">
        <v>82</v>
      </c>
      <c r="AY134" s="16" t="s">
        <v>121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6" t="s">
        <v>78</v>
      </c>
      <c r="BK134" s="248">
        <f>ROUND(I134*H134,2)</f>
        <v>0</v>
      </c>
      <c r="BL134" s="16" t="s">
        <v>127</v>
      </c>
      <c r="BM134" s="247" t="s">
        <v>382</v>
      </c>
    </row>
    <row r="135" spans="1:51" s="13" customFormat="1" ht="12">
      <c r="A135" s="13"/>
      <c r="B135" s="249"/>
      <c r="C135" s="250"/>
      <c r="D135" s="251" t="s">
        <v>137</v>
      </c>
      <c r="E135" s="252" t="s">
        <v>1</v>
      </c>
      <c r="F135" s="253" t="s">
        <v>383</v>
      </c>
      <c r="G135" s="250"/>
      <c r="H135" s="254">
        <v>45</v>
      </c>
      <c r="I135" s="255"/>
      <c r="J135" s="250"/>
      <c r="K135" s="250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137</v>
      </c>
      <c r="AU135" s="260" t="s">
        <v>82</v>
      </c>
      <c r="AV135" s="13" t="s">
        <v>82</v>
      </c>
      <c r="AW135" s="13" t="s">
        <v>30</v>
      </c>
      <c r="AX135" s="13" t="s">
        <v>78</v>
      </c>
      <c r="AY135" s="260" t="s">
        <v>121</v>
      </c>
    </row>
    <row r="136" spans="1:65" s="2" customFormat="1" ht="24" customHeight="1">
      <c r="A136" s="37"/>
      <c r="B136" s="38"/>
      <c r="C136" s="235" t="s">
        <v>127</v>
      </c>
      <c r="D136" s="235" t="s">
        <v>123</v>
      </c>
      <c r="E136" s="236" t="s">
        <v>384</v>
      </c>
      <c r="F136" s="237" t="s">
        <v>385</v>
      </c>
      <c r="G136" s="238" t="s">
        <v>135</v>
      </c>
      <c r="H136" s="239">
        <v>1125</v>
      </c>
      <c r="I136" s="240"/>
      <c r="J136" s="241">
        <f>ROUND(I136*H136,2)</f>
        <v>0</v>
      </c>
      <c r="K136" s="242"/>
      <c r="L136" s="43"/>
      <c r="M136" s="243" t="s">
        <v>1</v>
      </c>
      <c r="N136" s="244" t="s">
        <v>38</v>
      </c>
      <c r="O136" s="90"/>
      <c r="P136" s="245">
        <f>O136*H136</f>
        <v>0</v>
      </c>
      <c r="Q136" s="245">
        <v>0</v>
      </c>
      <c r="R136" s="245">
        <f>Q136*H136</f>
        <v>0</v>
      </c>
      <c r="S136" s="245">
        <v>0.29</v>
      </c>
      <c r="T136" s="246">
        <f>S136*H136</f>
        <v>326.25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47" t="s">
        <v>127</v>
      </c>
      <c r="AT136" s="247" t="s">
        <v>123</v>
      </c>
      <c r="AU136" s="247" t="s">
        <v>82</v>
      </c>
      <c r="AY136" s="16" t="s">
        <v>121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6" t="s">
        <v>78</v>
      </c>
      <c r="BK136" s="248">
        <f>ROUND(I136*H136,2)</f>
        <v>0</v>
      </c>
      <c r="BL136" s="16" t="s">
        <v>127</v>
      </c>
      <c r="BM136" s="247" t="s">
        <v>386</v>
      </c>
    </row>
    <row r="137" spans="1:65" s="2" customFormat="1" ht="24" customHeight="1">
      <c r="A137" s="37"/>
      <c r="B137" s="38"/>
      <c r="C137" s="235" t="s">
        <v>145</v>
      </c>
      <c r="D137" s="235" t="s">
        <v>123</v>
      </c>
      <c r="E137" s="236" t="s">
        <v>140</v>
      </c>
      <c r="F137" s="237" t="s">
        <v>141</v>
      </c>
      <c r="G137" s="238" t="s">
        <v>135</v>
      </c>
      <c r="H137" s="239">
        <v>1215.9</v>
      </c>
      <c r="I137" s="240"/>
      <c r="J137" s="241">
        <f>ROUND(I137*H137,2)</f>
        <v>0</v>
      </c>
      <c r="K137" s="242"/>
      <c r="L137" s="43"/>
      <c r="M137" s="243" t="s">
        <v>1</v>
      </c>
      <c r="N137" s="244" t="s">
        <v>38</v>
      </c>
      <c r="O137" s="90"/>
      <c r="P137" s="245">
        <f>O137*H137</f>
        <v>0</v>
      </c>
      <c r="Q137" s="245">
        <v>0</v>
      </c>
      <c r="R137" s="245">
        <f>Q137*H137</f>
        <v>0</v>
      </c>
      <c r="S137" s="245">
        <v>0.44</v>
      </c>
      <c r="T137" s="246">
        <f>S137*H137</f>
        <v>534.9960000000001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7" t="s">
        <v>127</v>
      </c>
      <c r="AT137" s="247" t="s">
        <v>123</v>
      </c>
      <c r="AU137" s="247" t="s">
        <v>82</v>
      </c>
      <c r="AY137" s="16" t="s">
        <v>121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6" t="s">
        <v>78</v>
      </c>
      <c r="BK137" s="248">
        <f>ROUND(I137*H137,2)</f>
        <v>0</v>
      </c>
      <c r="BL137" s="16" t="s">
        <v>127</v>
      </c>
      <c r="BM137" s="247" t="s">
        <v>387</v>
      </c>
    </row>
    <row r="138" spans="1:51" s="13" customFormat="1" ht="12">
      <c r="A138" s="13"/>
      <c r="B138" s="249"/>
      <c r="C138" s="250"/>
      <c r="D138" s="251" t="s">
        <v>137</v>
      </c>
      <c r="E138" s="252" t="s">
        <v>1</v>
      </c>
      <c r="F138" s="253" t="s">
        <v>388</v>
      </c>
      <c r="G138" s="250"/>
      <c r="H138" s="254">
        <v>1158</v>
      </c>
      <c r="I138" s="255"/>
      <c r="J138" s="250"/>
      <c r="K138" s="250"/>
      <c r="L138" s="256"/>
      <c r="M138" s="257"/>
      <c r="N138" s="258"/>
      <c r="O138" s="258"/>
      <c r="P138" s="258"/>
      <c r="Q138" s="258"/>
      <c r="R138" s="258"/>
      <c r="S138" s="258"/>
      <c r="T138" s="25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0" t="s">
        <v>137</v>
      </c>
      <c r="AU138" s="260" t="s">
        <v>82</v>
      </c>
      <c r="AV138" s="13" t="s">
        <v>82</v>
      </c>
      <c r="AW138" s="13" t="s">
        <v>30</v>
      </c>
      <c r="AX138" s="13" t="s">
        <v>78</v>
      </c>
      <c r="AY138" s="260" t="s">
        <v>121</v>
      </c>
    </row>
    <row r="139" spans="1:51" s="13" customFormat="1" ht="12">
      <c r="A139" s="13"/>
      <c r="B139" s="249"/>
      <c r="C139" s="250"/>
      <c r="D139" s="251" t="s">
        <v>137</v>
      </c>
      <c r="E139" s="250"/>
      <c r="F139" s="253" t="s">
        <v>389</v>
      </c>
      <c r="G139" s="250"/>
      <c r="H139" s="254">
        <v>1215.9</v>
      </c>
      <c r="I139" s="255"/>
      <c r="J139" s="250"/>
      <c r="K139" s="250"/>
      <c r="L139" s="256"/>
      <c r="M139" s="257"/>
      <c r="N139" s="258"/>
      <c r="O139" s="258"/>
      <c r="P139" s="258"/>
      <c r="Q139" s="258"/>
      <c r="R139" s="258"/>
      <c r="S139" s="258"/>
      <c r="T139" s="25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0" t="s">
        <v>137</v>
      </c>
      <c r="AU139" s="260" t="s">
        <v>82</v>
      </c>
      <c r="AV139" s="13" t="s">
        <v>82</v>
      </c>
      <c r="AW139" s="13" t="s">
        <v>4</v>
      </c>
      <c r="AX139" s="13" t="s">
        <v>78</v>
      </c>
      <c r="AY139" s="260" t="s">
        <v>121</v>
      </c>
    </row>
    <row r="140" spans="1:65" s="2" customFormat="1" ht="24" customHeight="1">
      <c r="A140" s="37"/>
      <c r="B140" s="38"/>
      <c r="C140" s="235" t="s">
        <v>149</v>
      </c>
      <c r="D140" s="235" t="s">
        <v>123</v>
      </c>
      <c r="E140" s="236" t="s">
        <v>146</v>
      </c>
      <c r="F140" s="237" t="s">
        <v>147</v>
      </c>
      <c r="G140" s="238" t="s">
        <v>135</v>
      </c>
      <c r="H140" s="239">
        <v>2283</v>
      </c>
      <c r="I140" s="240"/>
      <c r="J140" s="241">
        <f>ROUND(I140*H140,2)</f>
        <v>0</v>
      </c>
      <c r="K140" s="242"/>
      <c r="L140" s="43"/>
      <c r="M140" s="243" t="s">
        <v>1</v>
      </c>
      <c r="N140" s="244" t="s">
        <v>38</v>
      </c>
      <c r="O140" s="90"/>
      <c r="P140" s="245">
        <f>O140*H140</f>
        <v>0</v>
      </c>
      <c r="Q140" s="245">
        <v>0</v>
      </c>
      <c r="R140" s="245">
        <f>Q140*H140</f>
        <v>0</v>
      </c>
      <c r="S140" s="245">
        <v>0.316</v>
      </c>
      <c r="T140" s="246">
        <f>S140*H140</f>
        <v>721.428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7" t="s">
        <v>127</v>
      </c>
      <c r="AT140" s="247" t="s">
        <v>123</v>
      </c>
      <c r="AU140" s="247" t="s">
        <v>82</v>
      </c>
      <c r="AY140" s="16" t="s">
        <v>121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6" t="s">
        <v>78</v>
      </c>
      <c r="BK140" s="248">
        <f>ROUND(I140*H140,2)</f>
        <v>0</v>
      </c>
      <c r="BL140" s="16" t="s">
        <v>127</v>
      </c>
      <c r="BM140" s="247" t="s">
        <v>390</v>
      </c>
    </row>
    <row r="141" spans="1:51" s="13" customFormat="1" ht="12">
      <c r="A141" s="13"/>
      <c r="B141" s="249"/>
      <c r="C141" s="250"/>
      <c r="D141" s="251" t="s">
        <v>137</v>
      </c>
      <c r="E141" s="252" t="s">
        <v>1</v>
      </c>
      <c r="F141" s="253" t="s">
        <v>391</v>
      </c>
      <c r="G141" s="250"/>
      <c r="H141" s="254">
        <v>2283</v>
      </c>
      <c r="I141" s="255"/>
      <c r="J141" s="250"/>
      <c r="K141" s="250"/>
      <c r="L141" s="256"/>
      <c r="M141" s="257"/>
      <c r="N141" s="258"/>
      <c r="O141" s="258"/>
      <c r="P141" s="258"/>
      <c r="Q141" s="258"/>
      <c r="R141" s="258"/>
      <c r="S141" s="258"/>
      <c r="T141" s="25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0" t="s">
        <v>137</v>
      </c>
      <c r="AU141" s="260" t="s">
        <v>82</v>
      </c>
      <c r="AV141" s="13" t="s">
        <v>82</v>
      </c>
      <c r="AW141" s="13" t="s">
        <v>30</v>
      </c>
      <c r="AX141" s="13" t="s">
        <v>73</v>
      </c>
      <c r="AY141" s="260" t="s">
        <v>121</v>
      </c>
    </row>
    <row r="142" spans="1:51" s="14" customFormat="1" ht="12">
      <c r="A142" s="14"/>
      <c r="B142" s="261"/>
      <c r="C142" s="262"/>
      <c r="D142" s="251" t="s">
        <v>137</v>
      </c>
      <c r="E142" s="263" t="s">
        <v>1</v>
      </c>
      <c r="F142" s="264" t="s">
        <v>139</v>
      </c>
      <c r="G142" s="262"/>
      <c r="H142" s="265">
        <v>2283</v>
      </c>
      <c r="I142" s="266"/>
      <c r="J142" s="262"/>
      <c r="K142" s="262"/>
      <c r="L142" s="267"/>
      <c r="M142" s="268"/>
      <c r="N142" s="269"/>
      <c r="O142" s="269"/>
      <c r="P142" s="269"/>
      <c r="Q142" s="269"/>
      <c r="R142" s="269"/>
      <c r="S142" s="269"/>
      <c r="T142" s="27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1" t="s">
        <v>137</v>
      </c>
      <c r="AU142" s="271" t="s">
        <v>82</v>
      </c>
      <c r="AV142" s="14" t="s">
        <v>127</v>
      </c>
      <c r="AW142" s="14" t="s">
        <v>30</v>
      </c>
      <c r="AX142" s="14" t="s">
        <v>78</v>
      </c>
      <c r="AY142" s="271" t="s">
        <v>121</v>
      </c>
    </row>
    <row r="143" spans="1:65" s="2" customFormat="1" ht="16.5" customHeight="1">
      <c r="A143" s="37"/>
      <c r="B143" s="38"/>
      <c r="C143" s="235" t="s">
        <v>153</v>
      </c>
      <c r="D143" s="235" t="s">
        <v>123</v>
      </c>
      <c r="E143" s="236" t="s">
        <v>392</v>
      </c>
      <c r="F143" s="237" t="s">
        <v>393</v>
      </c>
      <c r="G143" s="238" t="s">
        <v>156</v>
      </c>
      <c r="H143" s="239">
        <v>842</v>
      </c>
      <c r="I143" s="240"/>
      <c r="J143" s="241">
        <f>ROUND(I143*H143,2)</f>
        <v>0</v>
      </c>
      <c r="K143" s="242"/>
      <c r="L143" s="43"/>
      <c r="M143" s="243" t="s">
        <v>1</v>
      </c>
      <c r="N143" s="244" t="s">
        <v>38</v>
      </c>
      <c r="O143" s="90"/>
      <c r="P143" s="245">
        <f>O143*H143</f>
        <v>0</v>
      </c>
      <c r="Q143" s="245">
        <v>0</v>
      </c>
      <c r="R143" s="245">
        <f>Q143*H143</f>
        <v>0</v>
      </c>
      <c r="S143" s="245">
        <v>0.205</v>
      </c>
      <c r="T143" s="246">
        <f>S143*H143</f>
        <v>172.60999999999999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7" t="s">
        <v>127</v>
      </c>
      <c r="AT143" s="247" t="s">
        <v>123</v>
      </c>
      <c r="AU143" s="247" t="s">
        <v>82</v>
      </c>
      <c r="AY143" s="16" t="s">
        <v>121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6" t="s">
        <v>78</v>
      </c>
      <c r="BK143" s="248">
        <f>ROUND(I143*H143,2)</f>
        <v>0</v>
      </c>
      <c r="BL143" s="16" t="s">
        <v>127</v>
      </c>
      <c r="BM143" s="247" t="s">
        <v>394</v>
      </c>
    </row>
    <row r="144" spans="1:51" s="13" customFormat="1" ht="12">
      <c r="A144" s="13"/>
      <c r="B144" s="249"/>
      <c r="C144" s="250"/>
      <c r="D144" s="251" t="s">
        <v>137</v>
      </c>
      <c r="E144" s="252" t="s">
        <v>1</v>
      </c>
      <c r="F144" s="253" t="s">
        <v>395</v>
      </c>
      <c r="G144" s="250"/>
      <c r="H144" s="254">
        <v>842</v>
      </c>
      <c r="I144" s="255"/>
      <c r="J144" s="250"/>
      <c r="K144" s="250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137</v>
      </c>
      <c r="AU144" s="260" t="s">
        <v>82</v>
      </c>
      <c r="AV144" s="13" t="s">
        <v>82</v>
      </c>
      <c r="AW144" s="13" t="s">
        <v>30</v>
      </c>
      <c r="AX144" s="13" t="s">
        <v>78</v>
      </c>
      <c r="AY144" s="260" t="s">
        <v>121</v>
      </c>
    </row>
    <row r="145" spans="1:65" s="2" customFormat="1" ht="16.5" customHeight="1">
      <c r="A145" s="37"/>
      <c r="B145" s="38"/>
      <c r="C145" s="235" t="s">
        <v>159</v>
      </c>
      <c r="D145" s="235" t="s">
        <v>123</v>
      </c>
      <c r="E145" s="236" t="s">
        <v>160</v>
      </c>
      <c r="F145" s="237" t="s">
        <v>161</v>
      </c>
      <c r="G145" s="238" t="s">
        <v>162</v>
      </c>
      <c r="H145" s="239">
        <v>103</v>
      </c>
      <c r="I145" s="240"/>
      <c r="J145" s="241">
        <f>ROUND(I145*H145,2)</f>
        <v>0</v>
      </c>
      <c r="K145" s="242"/>
      <c r="L145" s="43"/>
      <c r="M145" s="243" t="s">
        <v>1</v>
      </c>
      <c r="N145" s="244" t="s">
        <v>38</v>
      </c>
      <c r="O145" s="90"/>
      <c r="P145" s="245">
        <f>O145*H145</f>
        <v>0</v>
      </c>
      <c r="Q145" s="245">
        <v>0</v>
      </c>
      <c r="R145" s="245">
        <f>Q145*H145</f>
        <v>0</v>
      </c>
      <c r="S145" s="245">
        <v>0</v>
      </c>
      <c r="T145" s="24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47" t="s">
        <v>127</v>
      </c>
      <c r="AT145" s="247" t="s">
        <v>123</v>
      </c>
      <c r="AU145" s="247" t="s">
        <v>82</v>
      </c>
      <c r="AY145" s="16" t="s">
        <v>121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16" t="s">
        <v>78</v>
      </c>
      <c r="BK145" s="248">
        <f>ROUND(I145*H145,2)</f>
        <v>0</v>
      </c>
      <c r="BL145" s="16" t="s">
        <v>127</v>
      </c>
      <c r="BM145" s="247" t="s">
        <v>396</v>
      </c>
    </row>
    <row r="146" spans="1:51" s="13" customFormat="1" ht="12">
      <c r="A146" s="13"/>
      <c r="B146" s="249"/>
      <c r="C146" s="250"/>
      <c r="D146" s="251" t="s">
        <v>137</v>
      </c>
      <c r="E146" s="252" t="s">
        <v>1</v>
      </c>
      <c r="F146" s="253" t="s">
        <v>397</v>
      </c>
      <c r="G146" s="250"/>
      <c r="H146" s="254">
        <v>103</v>
      </c>
      <c r="I146" s="255"/>
      <c r="J146" s="250"/>
      <c r="K146" s="250"/>
      <c r="L146" s="256"/>
      <c r="M146" s="257"/>
      <c r="N146" s="258"/>
      <c r="O146" s="258"/>
      <c r="P146" s="258"/>
      <c r="Q146" s="258"/>
      <c r="R146" s="258"/>
      <c r="S146" s="258"/>
      <c r="T146" s="25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0" t="s">
        <v>137</v>
      </c>
      <c r="AU146" s="260" t="s">
        <v>82</v>
      </c>
      <c r="AV146" s="13" t="s">
        <v>82</v>
      </c>
      <c r="AW146" s="13" t="s">
        <v>30</v>
      </c>
      <c r="AX146" s="13" t="s">
        <v>73</v>
      </c>
      <c r="AY146" s="260" t="s">
        <v>121</v>
      </c>
    </row>
    <row r="147" spans="1:51" s="14" customFormat="1" ht="12">
      <c r="A147" s="14"/>
      <c r="B147" s="261"/>
      <c r="C147" s="262"/>
      <c r="D147" s="251" t="s">
        <v>137</v>
      </c>
      <c r="E147" s="263" t="s">
        <v>1</v>
      </c>
      <c r="F147" s="264" t="s">
        <v>139</v>
      </c>
      <c r="G147" s="262"/>
      <c r="H147" s="265">
        <v>103</v>
      </c>
      <c r="I147" s="266"/>
      <c r="J147" s="262"/>
      <c r="K147" s="262"/>
      <c r="L147" s="267"/>
      <c r="M147" s="268"/>
      <c r="N147" s="269"/>
      <c r="O147" s="269"/>
      <c r="P147" s="269"/>
      <c r="Q147" s="269"/>
      <c r="R147" s="269"/>
      <c r="S147" s="269"/>
      <c r="T147" s="27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1" t="s">
        <v>137</v>
      </c>
      <c r="AU147" s="271" t="s">
        <v>82</v>
      </c>
      <c r="AV147" s="14" t="s">
        <v>127</v>
      </c>
      <c r="AW147" s="14" t="s">
        <v>30</v>
      </c>
      <c r="AX147" s="14" t="s">
        <v>78</v>
      </c>
      <c r="AY147" s="271" t="s">
        <v>121</v>
      </c>
    </row>
    <row r="148" spans="1:65" s="2" customFormat="1" ht="24" customHeight="1">
      <c r="A148" s="37"/>
      <c r="B148" s="38"/>
      <c r="C148" s="235" t="s">
        <v>165</v>
      </c>
      <c r="D148" s="235" t="s">
        <v>123</v>
      </c>
      <c r="E148" s="236" t="s">
        <v>398</v>
      </c>
      <c r="F148" s="237" t="s">
        <v>399</v>
      </c>
      <c r="G148" s="238" t="s">
        <v>162</v>
      </c>
      <c r="H148" s="239">
        <v>185.5</v>
      </c>
      <c r="I148" s="240"/>
      <c r="J148" s="241">
        <f>ROUND(I148*H148,2)</f>
        <v>0</v>
      </c>
      <c r="K148" s="242"/>
      <c r="L148" s="43"/>
      <c r="M148" s="243" t="s">
        <v>1</v>
      </c>
      <c r="N148" s="244" t="s">
        <v>38</v>
      </c>
      <c r="O148" s="90"/>
      <c r="P148" s="245">
        <f>O148*H148</f>
        <v>0</v>
      </c>
      <c r="Q148" s="245">
        <v>0</v>
      </c>
      <c r="R148" s="245">
        <f>Q148*H148</f>
        <v>0</v>
      </c>
      <c r="S148" s="245">
        <v>0</v>
      </c>
      <c r="T148" s="24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47" t="s">
        <v>127</v>
      </c>
      <c r="AT148" s="247" t="s">
        <v>123</v>
      </c>
      <c r="AU148" s="247" t="s">
        <v>82</v>
      </c>
      <c r="AY148" s="16" t="s">
        <v>121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6" t="s">
        <v>78</v>
      </c>
      <c r="BK148" s="248">
        <f>ROUND(I148*H148,2)</f>
        <v>0</v>
      </c>
      <c r="BL148" s="16" t="s">
        <v>127</v>
      </c>
      <c r="BM148" s="247" t="s">
        <v>400</v>
      </c>
    </row>
    <row r="149" spans="1:51" s="13" customFormat="1" ht="12">
      <c r="A149" s="13"/>
      <c r="B149" s="249"/>
      <c r="C149" s="250"/>
      <c r="D149" s="251" t="s">
        <v>137</v>
      </c>
      <c r="E149" s="252" t="s">
        <v>1</v>
      </c>
      <c r="F149" s="253" t="s">
        <v>401</v>
      </c>
      <c r="G149" s="250"/>
      <c r="H149" s="254">
        <v>185.5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137</v>
      </c>
      <c r="AU149" s="260" t="s">
        <v>82</v>
      </c>
      <c r="AV149" s="13" t="s">
        <v>82</v>
      </c>
      <c r="AW149" s="13" t="s">
        <v>30</v>
      </c>
      <c r="AX149" s="13" t="s">
        <v>73</v>
      </c>
      <c r="AY149" s="260" t="s">
        <v>121</v>
      </c>
    </row>
    <row r="150" spans="1:51" s="14" customFormat="1" ht="12">
      <c r="A150" s="14"/>
      <c r="B150" s="261"/>
      <c r="C150" s="262"/>
      <c r="D150" s="251" t="s">
        <v>137</v>
      </c>
      <c r="E150" s="263" t="s">
        <v>1</v>
      </c>
      <c r="F150" s="264" t="s">
        <v>139</v>
      </c>
      <c r="G150" s="262"/>
      <c r="H150" s="265">
        <v>185.5</v>
      </c>
      <c r="I150" s="266"/>
      <c r="J150" s="262"/>
      <c r="K150" s="262"/>
      <c r="L150" s="267"/>
      <c r="M150" s="268"/>
      <c r="N150" s="269"/>
      <c r="O150" s="269"/>
      <c r="P150" s="269"/>
      <c r="Q150" s="269"/>
      <c r="R150" s="269"/>
      <c r="S150" s="269"/>
      <c r="T150" s="27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1" t="s">
        <v>137</v>
      </c>
      <c r="AU150" s="271" t="s">
        <v>82</v>
      </c>
      <c r="AV150" s="14" t="s">
        <v>127</v>
      </c>
      <c r="AW150" s="14" t="s">
        <v>30</v>
      </c>
      <c r="AX150" s="14" t="s">
        <v>78</v>
      </c>
      <c r="AY150" s="271" t="s">
        <v>121</v>
      </c>
    </row>
    <row r="151" spans="1:65" s="2" customFormat="1" ht="24" customHeight="1">
      <c r="A151" s="37"/>
      <c r="B151" s="38"/>
      <c r="C151" s="235" t="s">
        <v>170</v>
      </c>
      <c r="D151" s="235" t="s">
        <v>123</v>
      </c>
      <c r="E151" s="236" t="s">
        <v>171</v>
      </c>
      <c r="F151" s="237" t="s">
        <v>172</v>
      </c>
      <c r="G151" s="238" t="s">
        <v>126</v>
      </c>
      <c r="H151" s="239">
        <v>1</v>
      </c>
      <c r="I151" s="240"/>
      <c r="J151" s="241">
        <f>ROUND(I151*H151,2)</f>
        <v>0</v>
      </c>
      <c r="K151" s="242"/>
      <c r="L151" s="43"/>
      <c r="M151" s="243" t="s">
        <v>1</v>
      </c>
      <c r="N151" s="244" t="s">
        <v>38</v>
      </c>
      <c r="O151" s="90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47" t="s">
        <v>127</v>
      </c>
      <c r="AT151" s="247" t="s">
        <v>123</v>
      </c>
      <c r="AU151" s="247" t="s">
        <v>82</v>
      </c>
      <c r="AY151" s="16" t="s">
        <v>121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6" t="s">
        <v>78</v>
      </c>
      <c r="BK151" s="248">
        <f>ROUND(I151*H151,2)</f>
        <v>0</v>
      </c>
      <c r="BL151" s="16" t="s">
        <v>127</v>
      </c>
      <c r="BM151" s="247" t="s">
        <v>402</v>
      </c>
    </row>
    <row r="152" spans="1:65" s="2" customFormat="1" ht="16.5" customHeight="1">
      <c r="A152" s="37"/>
      <c r="B152" s="38"/>
      <c r="C152" s="235" t="s">
        <v>174</v>
      </c>
      <c r="D152" s="235" t="s">
        <v>123</v>
      </c>
      <c r="E152" s="236" t="s">
        <v>175</v>
      </c>
      <c r="F152" s="237" t="s">
        <v>176</v>
      </c>
      <c r="G152" s="238" t="s">
        <v>126</v>
      </c>
      <c r="H152" s="239">
        <v>1</v>
      </c>
      <c r="I152" s="240"/>
      <c r="J152" s="241">
        <f>ROUND(I152*H152,2)</f>
        <v>0</v>
      </c>
      <c r="K152" s="242"/>
      <c r="L152" s="43"/>
      <c r="M152" s="243" t="s">
        <v>1</v>
      </c>
      <c r="N152" s="244" t="s">
        <v>38</v>
      </c>
      <c r="O152" s="90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7" t="s">
        <v>127</v>
      </c>
      <c r="AT152" s="247" t="s">
        <v>123</v>
      </c>
      <c r="AU152" s="247" t="s">
        <v>82</v>
      </c>
      <c r="AY152" s="16" t="s">
        <v>121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6" t="s">
        <v>78</v>
      </c>
      <c r="BK152" s="248">
        <f>ROUND(I152*H152,2)</f>
        <v>0</v>
      </c>
      <c r="BL152" s="16" t="s">
        <v>127</v>
      </c>
      <c r="BM152" s="247" t="s">
        <v>403</v>
      </c>
    </row>
    <row r="153" spans="1:65" s="2" customFormat="1" ht="24" customHeight="1">
      <c r="A153" s="37"/>
      <c r="B153" s="38"/>
      <c r="C153" s="235" t="s">
        <v>178</v>
      </c>
      <c r="D153" s="235" t="s">
        <v>123</v>
      </c>
      <c r="E153" s="236" t="s">
        <v>179</v>
      </c>
      <c r="F153" s="237" t="s">
        <v>180</v>
      </c>
      <c r="G153" s="238" t="s">
        <v>126</v>
      </c>
      <c r="H153" s="239">
        <v>1</v>
      </c>
      <c r="I153" s="240"/>
      <c r="J153" s="241">
        <f>ROUND(I153*H153,2)</f>
        <v>0</v>
      </c>
      <c r="K153" s="242"/>
      <c r="L153" s="43"/>
      <c r="M153" s="243" t="s">
        <v>1</v>
      </c>
      <c r="N153" s="244" t="s">
        <v>38</v>
      </c>
      <c r="O153" s="90"/>
      <c r="P153" s="245">
        <f>O153*H153</f>
        <v>0</v>
      </c>
      <c r="Q153" s="245">
        <v>0</v>
      </c>
      <c r="R153" s="245">
        <f>Q153*H153</f>
        <v>0</v>
      </c>
      <c r="S153" s="245">
        <v>0</v>
      </c>
      <c r="T153" s="24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47" t="s">
        <v>127</v>
      </c>
      <c r="AT153" s="247" t="s">
        <v>123</v>
      </c>
      <c r="AU153" s="247" t="s">
        <v>82</v>
      </c>
      <c r="AY153" s="16" t="s">
        <v>121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6" t="s">
        <v>78</v>
      </c>
      <c r="BK153" s="248">
        <f>ROUND(I153*H153,2)</f>
        <v>0</v>
      </c>
      <c r="BL153" s="16" t="s">
        <v>127</v>
      </c>
      <c r="BM153" s="247" t="s">
        <v>404</v>
      </c>
    </row>
    <row r="154" spans="1:65" s="2" customFormat="1" ht="24" customHeight="1">
      <c r="A154" s="37"/>
      <c r="B154" s="38"/>
      <c r="C154" s="235" t="s">
        <v>182</v>
      </c>
      <c r="D154" s="235" t="s">
        <v>123</v>
      </c>
      <c r="E154" s="236" t="s">
        <v>183</v>
      </c>
      <c r="F154" s="237" t="s">
        <v>184</v>
      </c>
      <c r="G154" s="238" t="s">
        <v>126</v>
      </c>
      <c r="H154" s="239">
        <v>1</v>
      </c>
      <c r="I154" s="240"/>
      <c r="J154" s="241">
        <f>ROUND(I154*H154,2)</f>
        <v>0</v>
      </c>
      <c r="K154" s="242"/>
      <c r="L154" s="43"/>
      <c r="M154" s="243" t="s">
        <v>1</v>
      </c>
      <c r="N154" s="244" t="s">
        <v>38</v>
      </c>
      <c r="O154" s="90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47" t="s">
        <v>127</v>
      </c>
      <c r="AT154" s="247" t="s">
        <v>123</v>
      </c>
      <c r="AU154" s="247" t="s">
        <v>82</v>
      </c>
      <c r="AY154" s="16" t="s">
        <v>121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6" t="s">
        <v>78</v>
      </c>
      <c r="BK154" s="248">
        <f>ROUND(I154*H154,2)</f>
        <v>0</v>
      </c>
      <c r="BL154" s="16" t="s">
        <v>127</v>
      </c>
      <c r="BM154" s="247" t="s">
        <v>405</v>
      </c>
    </row>
    <row r="155" spans="1:65" s="2" customFormat="1" ht="24" customHeight="1">
      <c r="A155" s="37"/>
      <c r="B155" s="38"/>
      <c r="C155" s="235" t="s">
        <v>186</v>
      </c>
      <c r="D155" s="235" t="s">
        <v>123</v>
      </c>
      <c r="E155" s="236" t="s">
        <v>187</v>
      </c>
      <c r="F155" s="237" t="s">
        <v>188</v>
      </c>
      <c r="G155" s="238" t="s">
        <v>162</v>
      </c>
      <c r="H155" s="239">
        <v>185.5</v>
      </c>
      <c r="I155" s="240"/>
      <c r="J155" s="241">
        <f>ROUND(I155*H155,2)</f>
        <v>0</v>
      </c>
      <c r="K155" s="242"/>
      <c r="L155" s="43"/>
      <c r="M155" s="243" t="s">
        <v>1</v>
      </c>
      <c r="N155" s="244" t="s">
        <v>38</v>
      </c>
      <c r="O155" s="90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47" t="s">
        <v>127</v>
      </c>
      <c r="AT155" s="247" t="s">
        <v>123</v>
      </c>
      <c r="AU155" s="247" t="s">
        <v>82</v>
      </c>
      <c r="AY155" s="16" t="s">
        <v>121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6" t="s">
        <v>78</v>
      </c>
      <c r="BK155" s="248">
        <f>ROUND(I155*H155,2)</f>
        <v>0</v>
      </c>
      <c r="BL155" s="16" t="s">
        <v>127</v>
      </c>
      <c r="BM155" s="247" t="s">
        <v>406</v>
      </c>
    </row>
    <row r="156" spans="1:65" s="2" customFormat="1" ht="16.5" customHeight="1">
      <c r="A156" s="37"/>
      <c r="B156" s="38"/>
      <c r="C156" s="235" t="s">
        <v>8</v>
      </c>
      <c r="D156" s="235" t="s">
        <v>123</v>
      </c>
      <c r="E156" s="236" t="s">
        <v>190</v>
      </c>
      <c r="F156" s="237" t="s">
        <v>191</v>
      </c>
      <c r="G156" s="238" t="s">
        <v>162</v>
      </c>
      <c r="H156" s="239">
        <v>185.5</v>
      </c>
      <c r="I156" s="240"/>
      <c r="J156" s="241">
        <f>ROUND(I156*H156,2)</f>
        <v>0</v>
      </c>
      <c r="K156" s="242"/>
      <c r="L156" s="43"/>
      <c r="M156" s="243" t="s">
        <v>1</v>
      </c>
      <c r="N156" s="244" t="s">
        <v>38</v>
      </c>
      <c r="O156" s="90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47" t="s">
        <v>127</v>
      </c>
      <c r="AT156" s="247" t="s">
        <v>123</v>
      </c>
      <c r="AU156" s="247" t="s">
        <v>82</v>
      </c>
      <c r="AY156" s="16" t="s">
        <v>121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6" t="s">
        <v>78</v>
      </c>
      <c r="BK156" s="248">
        <f>ROUND(I156*H156,2)</f>
        <v>0</v>
      </c>
      <c r="BL156" s="16" t="s">
        <v>127</v>
      </c>
      <c r="BM156" s="247" t="s">
        <v>407</v>
      </c>
    </row>
    <row r="157" spans="1:65" s="2" customFormat="1" ht="24" customHeight="1">
      <c r="A157" s="37"/>
      <c r="B157" s="38"/>
      <c r="C157" s="235" t="s">
        <v>193</v>
      </c>
      <c r="D157" s="235" t="s">
        <v>123</v>
      </c>
      <c r="E157" s="236" t="s">
        <v>194</v>
      </c>
      <c r="F157" s="237" t="s">
        <v>195</v>
      </c>
      <c r="G157" s="238" t="s">
        <v>196</v>
      </c>
      <c r="H157" s="239">
        <v>333.9</v>
      </c>
      <c r="I157" s="240"/>
      <c r="J157" s="241">
        <f>ROUND(I157*H157,2)</f>
        <v>0</v>
      </c>
      <c r="K157" s="242"/>
      <c r="L157" s="43"/>
      <c r="M157" s="243" t="s">
        <v>1</v>
      </c>
      <c r="N157" s="244" t="s">
        <v>38</v>
      </c>
      <c r="O157" s="90"/>
      <c r="P157" s="245">
        <f>O157*H157</f>
        <v>0</v>
      </c>
      <c r="Q157" s="245">
        <v>0</v>
      </c>
      <c r="R157" s="245">
        <f>Q157*H157</f>
        <v>0</v>
      </c>
      <c r="S157" s="245">
        <v>0</v>
      </c>
      <c r="T157" s="24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47" t="s">
        <v>127</v>
      </c>
      <c r="AT157" s="247" t="s">
        <v>123</v>
      </c>
      <c r="AU157" s="247" t="s">
        <v>82</v>
      </c>
      <c r="AY157" s="16" t="s">
        <v>121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16" t="s">
        <v>78</v>
      </c>
      <c r="BK157" s="248">
        <f>ROUND(I157*H157,2)</f>
        <v>0</v>
      </c>
      <c r="BL157" s="16" t="s">
        <v>127</v>
      </c>
      <c r="BM157" s="247" t="s">
        <v>408</v>
      </c>
    </row>
    <row r="158" spans="1:51" s="13" customFormat="1" ht="12">
      <c r="A158" s="13"/>
      <c r="B158" s="249"/>
      <c r="C158" s="250"/>
      <c r="D158" s="251" t="s">
        <v>137</v>
      </c>
      <c r="E158" s="250"/>
      <c r="F158" s="253" t="s">
        <v>409</v>
      </c>
      <c r="G158" s="250"/>
      <c r="H158" s="254">
        <v>333.9</v>
      </c>
      <c r="I158" s="255"/>
      <c r="J158" s="250"/>
      <c r="K158" s="250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137</v>
      </c>
      <c r="AU158" s="260" t="s">
        <v>82</v>
      </c>
      <c r="AV158" s="13" t="s">
        <v>82</v>
      </c>
      <c r="AW158" s="13" t="s">
        <v>4</v>
      </c>
      <c r="AX158" s="13" t="s">
        <v>78</v>
      </c>
      <c r="AY158" s="260" t="s">
        <v>121</v>
      </c>
    </row>
    <row r="159" spans="1:63" s="12" customFormat="1" ht="22.8" customHeight="1">
      <c r="A159" s="12"/>
      <c r="B159" s="219"/>
      <c r="C159" s="220"/>
      <c r="D159" s="221" t="s">
        <v>72</v>
      </c>
      <c r="E159" s="233" t="s">
        <v>82</v>
      </c>
      <c r="F159" s="233" t="s">
        <v>199</v>
      </c>
      <c r="G159" s="220"/>
      <c r="H159" s="220"/>
      <c r="I159" s="223"/>
      <c r="J159" s="234">
        <f>BK159</f>
        <v>0</v>
      </c>
      <c r="K159" s="220"/>
      <c r="L159" s="225"/>
      <c r="M159" s="226"/>
      <c r="N159" s="227"/>
      <c r="O159" s="227"/>
      <c r="P159" s="228">
        <f>SUM(P160:P162)</f>
        <v>0</v>
      </c>
      <c r="Q159" s="227"/>
      <c r="R159" s="228">
        <f>SUM(R160:R162)</f>
        <v>0</v>
      </c>
      <c r="S159" s="227"/>
      <c r="T159" s="229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30" t="s">
        <v>78</v>
      </c>
      <c r="AT159" s="231" t="s">
        <v>72</v>
      </c>
      <c r="AU159" s="231" t="s">
        <v>78</v>
      </c>
      <c r="AY159" s="230" t="s">
        <v>121</v>
      </c>
      <c r="BK159" s="232">
        <f>SUM(BK160:BK162)</f>
        <v>0</v>
      </c>
    </row>
    <row r="160" spans="1:65" s="2" customFormat="1" ht="24" customHeight="1">
      <c r="A160" s="37"/>
      <c r="B160" s="38"/>
      <c r="C160" s="235" t="s">
        <v>410</v>
      </c>
      <c r="D160" s="235" t="s">
        <v>123</v>
      </c>
      <c r="E160" s="236" t="s">
        <v>201</v>
      </c>
      <c r="F160" s="237" t="s">
        <v>202</v>
      </c>
      <c r="G160" s="238" t="s">
        <v>135</v>
      </c>
      <c r="H160" s="239">
        <v>2798</v>
      </c>
      <c r="I160" s="240"/>
      <c r="J160" s="241">
        <f>ROUND(I160*H160,2)</f>
        <v>0</v>
      </c>
      <c r="K160" s="242"/>
      <c r="L160" s="43"/>
      <c r="M160" s="243" t="s">
        <v>1</v>
      </c>
      <c r="N160" s="244" t="s">
        <v>38</v>
      </c>
      <c r="O160" s="90"/>
      <c r="P160" s="245">
        <f>O160*H160</f>
        <v>0</v>
      </c>
      <c r="Q160" s="245">
        <v>0</v>
      </c>
      <c r="R160" s="245">
        <f>Q160*H160</f>
        <v>0</v>
      </c>
      <c r="S160" s="245">
        <v>0</v>
      </c>
      <c r="T160" s="24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47" t="s">
        <v>127</v>
      </c>
      <c r="AT160" s="247" t="s">
        <v>123</v>
      </c>
      <c r="AU160" s="247" t="s">
        <v>82</v>
      </c>
      <c r="AY160" s="16" t="s">
        <v>121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6" t="s">
        <v>78</v>
      </c>
      <c r="BK160" s="248">
        <f>ROUND(I160*H160,2)</f>
        <v>0</v>
      </c>
      <c r="BL160" s="16" t="s">
        <v>127</v>
      </c>
      <c r="BM160" s="247" t="s">
        <v>411</v>
      </c>
    </row>
    <row r="161" spans="1:51" s="13" customFormat="1" ht="12">
      <c r="A161" s="13"/>
      <c r="B161" s="249"/>
      <c r="C161" s="250"/>
      <c r="D161" s="251" t="s">
        <v>137</v>
      </c>
      <c r="E161" s="252" t="s">
        <v>1</v>
      </c>
      <c r="F161" s="253" t="s">
        <v>412</v>
      </c>
      <c r="G161" s="250"/>
      <c r="H161" s="254">
        <v>2798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137</v>
      </c>
      <c r="AU161" s="260" t="s">
        <v>82</v>
      </c>
      <c r="AV161" s="13" t="s">
        <v>82</v>
      </c>
      <c r="AW161" s="13" t="s">
        <v>30</v>
      </c>
      <c r="AX161" s="13" t="s">
        <v>73</v>
      </c>
      <c r="AY161" s="260" t="s">
        <v>121</v>
      </c>
    </row>
    <row r="162" spans="1:51" s="14" customFormat="1" ht="12">
      <c r="A162" s="14"/>
      <c r="B162" s="261"/>
      <c r="C162" s="262"/>
      <c r="D162" s="251" t="s">
        <v>137</v>
      </c>
      <c r="E162" s="263" t="s">
        <v>1</v>
      </c>
      <c r="F162" s="264" t="s">
        <v>139</v>
      </c>
      <c r="G162" s="262"/>
      <c r="H162" s="265">
        <v>2798</v>
      </c>
      <c r="I162" s="266"/>
      <c r="J162" s="262"/>
      <c r="K162" s="262"/>
      <c r="L162" s="267"/>
      <c r="M162" s="268"/>
      <c r="N162" s="269"/>
      <c r="O162" s="269"/>
      <c r="P162" s="269"/>
      <c r="Q162" s="269"/>
      <c r="R162" s="269"/>
      <c r="S162" s="269"/>
      <c r="T162" s="27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1" t="s">
        <v>137</v>
      </c>
      <c r="AU162" s="271" t="s">
        <v>82</v>
      </c>
      <c r="AV162" s="14" t="s">
        <v>127</v>
      </c>
      <c r="AW162" s="14" t="s">
        <v>30</v>
      </c>
      <c r="AX162" s="14" t="s">
        <v>78</v>
      </c>
      <c r="AY162" s="271" t="s">
        <v>121</v>
      </c>
    </row>
    <row r="163" spans="1:63" s="12" customFormat="1" ht="22.8" customHeight="1">
      <c r="A163" s="12"/>
      <c r="B163" s="219"/>
      <c r="C163" s="220"/>
      <c r="D163" s="221" t="s">
        <v>72</v>
      </c>
      <c r="E163" s="233" t="s">
        <v>132</v>
      </c>
      <c r="F163" s="233" t="s">
        <v>205</v>
      </c>
      <c r="G163" s="220"/>
      <c r="H163" s="220"/>
      <c r="I163" s="223"/>
      <c r="J163" s="234">
        <f>BK163</f>
        <v>0</v>
      </c>
      <c r="K163" s="220"/>
      <c r="L163" s="225"/>
      <c r="M163" s="226"/>
      <c r="N163" s="227"/>
      <c r="O163" s="227"/>
      <c r="P163" s="228">
        <f>P164</f>
        <v>0</v>
      </c>
      <c r="Q163" s="227"/>
      <c r="R163" s="228">
        <f>R164</f>
        <v>0</v>
      </c>
      <c r="S163" s="227"/>
      <c r="T163" s="229">
        <f>T164</f>
        <v>13.200000000000001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0" t="s">
        <v>78</v>
      </c>
      <c r="AT163" s="231" t="s">
        <v>72</v>
      </c>
      <c r="AU163" s="231" t="s">
        <v>78</v>
      </c>
      <c r="AY163" s="230" t="s">
        <v>121</v>
      </c>
      <c r="BK163" s="232">
        <f>BK164</f>
        <v>0</v>
      </c>
    </row>
    <row r="164" spans="1:65" s="2" customFormat="1" ht="16.5" customHeight="1">
      <c r="A164" s="37"/>
      <c r="B164" s="38"/>
      <c r="C164" s="235" t="s">
        <v>413</v>
      </c>
      <c r="D164" s="235" t="s">
        <v>123</v>
      </c>
      <c r="E164" s="236" t="s">
        <v>207</v>
      </c>
      <c r="F164" s="237" t="s">
        <v>208</v>
      </c>
      <c r="G164" s="238" t="s">
        <v>126</v>
      </c>
      <c r="H164" s="239">
        <v>6</v>
      </c>
      <c r="I164" s="240"/>
      <c r="J164" s="241">
        <f>ROUND(I164*H164,2)</f>
        <v>0</v>
      </c>
      <c r="K164" s="242"/>
      <c r="L164" s="43"/>
      <c r="M164" s="243" t="s">
        <v>1</v>
      </c>
      <c r="N164" s="244" t="s">
        <v>38</v>
      </c>
      <c r="O164" s="90"/>
      <c r="P164" s="245">
        <f>O164*H164</f>
        <v>0</v>
      </c>
      <c r="Q164" s="245">
        <v>0</v>
      </c>
      <c r="R164" s="245">
        <f>Q164*H164</f>
        <v>0</v>
      </c>
      <c r="S164" s="245">
        <v>2.2</v>
      </c>
      <c r="T164" s="246">
        <f>S164*H164</f>
        <v>13.200000000000001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47" t="s">
        <v>127</v>
      </c>
      <c r="AT164" s="247" t="s">
        <v>123</v>
      </c>
      <c r="AU164" s="247" t="s">
        <v>82</v>
      </c>
      <c r="AY164" s="16" t="s">
        <v>121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6" t="s">
        <v>78</v>
      </c>
      <c r="BK164" s="248">
        <f>ROUND(I164*H164,2)</f>
        <v>0</v>
      </c>
      <c r="BL164" s="16" t="s">
        <v>127</v>
      </c>
      <c r="BM164" s="247" t="s">
        <v>414</v>
      </c>
    </row>
    <row r="165" spans="1:63" s="12" customFormat="1" ht="22.8" customHeight="1">
      <c r="A165" s="12"/>
      <c r="B165" s="219"/>
      <c r="C165" s="220"/>
      <c r="D165" s="221" t="s">
        <v>72</v>
      </c>
      <c r="E165" s="233" t="s">
        <v>145</v>
      </c>
      <c r="F165" s="233" t="s">
        <v>210</v>
      </c>
      <c r="G165" s="220"/>
      <c r="H165" s="220"/>
      <c r="I165" s="223"/>
      <c r="J165" s="234">
        <f>BK165</f>
        <v>0</v>
      </c>
      <c r="K165" s="220"/>
      <c r="L165" s="225"/>
      <c r="M165" s="226"/>
      <c r="N165" s="227"/>
      <c r="O165" s="227"/>
      <c r="P165" s="228">
        <f>SUM(P166:P189)</f>
        <v>0</v>
      </c>
      <c r="Q165" s="227"/>
      <c r="R165" s="228">
        <f>SUM(R166:R189)</f>
        <v>264.26648</v>
      </c>
      <c r="S165" s="227"/>
      <c r="T165" s="229">
        <f>SUM(T166:T189)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0" t="s">
        <v>78</v>
      </c>
      <c r="AT165" s="231" t="s">
        <v>72</v>
      </c>
      <c r="AU165" s="231" t="s">
        <v>78</v>
      </c>
      <c r="AY165" s="230" t="s">
        <v>121</v>
      </c>
      <c r="BK165" s="232">
        <f>SUM(BK166:BK189)</f>
        <v>0</v>
      </c>
    </row>
    <row r="166" spans="1:65" s="2" customFormat="1" ht="16.5" customHeight="1">
      <c r="A166" s="37"/>
      <c r="B166" s="38"/>
      <c r="C166" s="235" t="s">
        <v>415</v>
      </c>
      <c r="D166" s="235" t="s">
        <v>123</v>
      </c>
      <c r="E166" s="236" t="s">
        <v>416</v>
      </c>
      <c r="F166" s="237" t="s">
        <v>417</v>
      </c>
      <c r="G166" s="238" t="s">
        <v>135</v>
      </c>
      <c r="H166" s="239">
        <v>270.4</v>
      </c>
      <c r="I166" s="240"/>
      <c r="J166" s="241">
        <f>ROUND(I166*H166,2)</f>
        <v>0</v>
      </c>
      <c r="K166" s="242"/>
      <c r="L166" s="43"/>
      <c r="M166" s="243" t="s">
        <v>1</v>
      </c>
      <c r="N166" s="244" t="s">
        <v>38</v>
      </c>
      <c r="O166" s="90"/>
      <c r="P166" s="245">
        <f>O166*H166</f>
        <v>0</v>
      </c>
      <c r="Q166" s="245">
        <v>0</v>
      </c>
      <c r="R166" s="245">
        <f>Q166*H166</f>
        <v>0</v>
      </c>
      <c r="S166" s="245">
        <v>0</v>
      </c>
      <c r="T166" s="24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47" t="s">
        <v>127</v>
      </c>
      <c r="AT166" s="247" t="s">
        <v>123</v>
      </c>
      <c r="AU166" s="247" t="s">
        <v>82</v>
      </c>
      <c r="AY166" s="16" t="s">
        <v>121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6" t="s">
        <v>78</v>
      </c>
      <c r="BK166" s="248">
        <f>ROUND(I166*H166,2)</f>
        <v>0</v>
      </c>
      <c r="BL166" s="16" t="s">
        <v>127</v>
      </c>
      <c r="BM166" s="247" t="s">
        <v>418</v>
      </c>
    </row>
    <row r="167" spans="1:51" s="13" customFormat="1" ht="12">
      <c r="A167" s="13"/>
      <c r="B167" s="249"/>
      <c r="C167" s="250"/>
      <c r="D167" s="251" t="s">
        <v>137</v>
      </c>
      <c r="E167" s="250"/>
      <c r="F167" s="253" t="s">
        <v>419</v>
      </c>
      <c r="G167" s="250"/>
      <c r="H167" s="254">
        <v>270.4</v>
      </c>
      <c r="I167" s="255"/>
      <c r="J167" s="250"/>
      <c r="K167" s="250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137</v>
      </c>
      <c r="AU167" s="260" t="s">
        <v>82</v>
      </c>
      <c r="AV167" s="13" t="s">
        <v>82</v>
      </c>
      <c r="AW167" s="13" t="s">
        <v>4</v>
      </c>
      <c r="AX167" s="13" t="s">
        <v>78</v>
      </c>
      <c r="AY167" s="260" t="s">
        <v>121</v>
      </c>
    </row>
    <row r="168" spans="1:65" s="2" customFormat="1" ht="16.5" customHeight="1">
      <c r="A168" s="37"/>
      <c r="B168" s="38"/>
      <c r="C168" s="235" t="s">
        <v>420</v>
      </c>
      <c r="D168" s="235" t="s">
        <v>123</v>
      </c>
      <c r="E168" s="236" t="s">
        <v>421</v>
      </c>
      <c r="F168" s="237" t="s">
        <v>422</v>
      </c>
      <c r="G168" s="238" t="s">
        <v>135</v>
      </c>
      <c r="H168" s="239">
        <v>450</v>
      </c>
      <c r="I168" s="240"/>
      <c r="J168" s="241">
        <f>ROUND(I168*H168,2)</f>
        <v>0</v>
      </c>
      <c r="K168" s="242"/>
      <c r="L168" s="43"/>
      <c r="M168" s="243" t="s">
        <v>1</v>
      </c>
      <c r="N168" s="244" t="s">
        <v>38</v>
      </c>
      <c r="O168" s="90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47" t="s">
        <v>127</v>
      </c>
      <c r="AT168" s="247" t="s">
        <v>123</v>
      </c>
      <c r="AU168" s="247" t="s">
        <v>82</v>
      </c>
      <c r="AY168" s="16" t="s">
        <v>121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6" t="s">
        <v>78</v>
      </c>
      <c r="BK168" s="248">
        <f>ROUND(I168*H168,2)</f>
        <v>0</v>
      </c>
      <c r="BL168" s="16" t="s">
        <v>127</v>
      </c>
      <c r="BM168" s="247" t="s">
        <v>423</v>
      </c>
    </row>
    <row r="169" spans="1:51" s="13" customFormat="1" ht="12">
      <c r="A169" s="13"/>
      <c r="B169" s="249"/>
      <c r="C169" s="250"/>
      <c r="D169" s="251" t="s">
        <v>137</v>
      </c>
      <c r="E169" s="250"/>
      <c r="F169" s="253" t="s">
        <v>424</v>
      </c>
      <c r="G169" s="250"/>
      <c r="H169" s="254">
        <v>450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137</v>
      </c>
      <c r="AU169" s="260" t="s">
        <v>82</v>
      </c>
      <c r="AV169" s="13" t="s">
        <v>82</v>
      </c>
      <c r="AW169" s="13" t="s">
        <v>4</v>
      </c>
      <c r="AX169" s="13" t="s">
        <v>78</v>
      </c>
      <c r="AY169" s="260" t="s">
        <v>121</v>
      </c>
    </row>
    <row r="170" spans="1:65" s="2" customFormat="1" ht="16.5" customHeight="1">
      <c r="A170" s="37"/>
      <c r="B170" s="38"/>
      <c r="C170" s="235" t="s">
        <v>7</v>
      </c>
      <c r="D170" s="235" t="s">
        <v>123</v>
      </c>
      <c r="E170" s="236" t="s">
        <v>425</v>
      </c>
      <c r="F170" s="237" t="s">
        <v>426</v>
      </c>
      <c r="G170" s="238" t="s">
        <v>135</v>
      </c>
      <c r="H170" s="239">
        <v>1125</v>
      </c>
      <c r="I170" s="240"/>
      <c r="J170" s="241">
        <f>ROUND(I170*H170,2)</f>
        <v>0</v>
      </c>
      <c r="K170" s="242"/>
      <c r="L170" s="43"/>
      <c r="M170" s="243" t="s">
        <v>1</v>
      </c>
      <c r="N170" s="244" t="s">
        <v>38</v>
      </c>
      <c r="O170" s="90"/>
      <c r="P170" s="245">
        <f>O170*H170</f>
        <v>0</v>
      </c>
      <c r="Q170" s="245">
        <v>0</v>
      </c>
      <c r="R170" s="245">
        <f>Q170*H170</f>
        <v>0</v>
      </c>
      <c r="S170" s="245">
        <v>0</v>
      </c>
      <c r="T170" s="24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47" t="s">
        <v>127</v>
      </c>
      <c r="AT170" s="247" t="s">
        <v>123</v>
      </c>
      <c r="AU170" s="247" t="s">
        <v>82</v>
      </c>
      <c r="AY170" s="16" t="s">
        <v>121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16" t="s">
        <v>78</v>
      </c>
      <c r="BK170" s="248">
        <f>ROUND(I170*H170,2)</f>
        <v>0</v>
      </c>
      <c r="BL170" s="16" t="s">
        <v>127</v>
      </c>
      <c r="BM170" s="247" t="s">
        <v>427</v>
      </c>
    </row>
    <row r="171" spans="1:65" s="2" customFormat="1" ht="16.5" customHeight="1">
      <c r="A171" s="37"/>
      <c r="B171" s="38"/>
      <c r="C171" s="235" t="s">
        <v>200</v>
      </c>
      <c r="D171" s="235" t="s">
        <v>123</v>
      </c>
      <c r="E171" s="236" t="s">
        <v>212</v>
      </c>
      <c r="F171" s="237" t="s">
        <v>213</v>
      </c>
      <c r="G171" s="238" t="s">
        <v>135</v>
      </c>
      <c r="H171" s="239">
        <v>841.26</v>
      </c>
      <c r="I171" s="240"/>
      <c r="J171" s="241">
        <f>ROUND(I171*H171,2)</f>
        <v>0</v>
      </c>
      <c r="K171" s="242"/>
      <c r="L171" s="43"/>
      <c r="M171" s="243" t="s">
        <v>1</v>
      </c>
      <c r="N171" s="244" t="s">
        <v>38</v>
      </c>
      <c r="O171" s="90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47" t="s">
        <v>127</v>
      </c>
      <c r="AT171" s="247" t="s">
        <v>123</v>
      </c>
      <c r="AU171" s="247" t="s">
        <v>82</v>
      </c>
      <c r="AY171" s="16" t="s">
        <v>121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16" t="s">
        <v>78</v>
      </c>
      <c r="BK171" s="248">
        <f>ROUND(I171*H171,2)</f>
        <v>0</v>
      </c>
      <c r="BL171" s="16" t="s">
        <v>127</v>
      </c>
      <c r="BM171" s="247" t="s">
        <v>428</v>
      </c>
    </row>
    <row r="172" spans="1:51" s="13" customFormat="1" ht="12">
      <c r="A172" s="13"/>
      <c r="B172" s="249"/>
      <c r="C172" s="250"/>
      <c r="D172" s="251" t="s">
        <v>137</v>
      </c>
      <c r="E172" s="252" t="s">
        <v>1</v>
      </c>
      <c r="F172" s="253" t="s">
        <v>429</v>
      </c>
      <c r="G172" s="250"/>
      <c r="H172" s="254">
        <v>801.2</v>
      </c>
      <c r="I172" s="255"/>
      <c r="J172" s="250"/>
      <c r="K172" s="250"/>
      <c r="L172" s="256"/>
      <c r="M172" s="257"/>
      <c r="N172" s="258"/>
      <c r="O172" s="258"/>
      <c r="P172" s="258"/>
      <c r="Q172" s="258"/>
      <c r="R172" s="258"/>
      <c r="S172" s="258"/>
      <c r="T172" s="25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0" t="s">
        <v>137</v>
      </c>
      <c r="AU172" s="260" t="s">
        <v>82</v>
      </c>
      <c r="AV172" s="13" t="s">
        <v>82</v>
      </c>
      <c r="AW172" s="13" t="s">
        <v>30</v>
      </c>
      <c r="AX172" s="13" t="s">
        <v>73</v>
      </c>
      <c r="AY172" s="260" t="s">
        <v>121</v>
      </c>
    </row>
    <row r="173" spans="1:51" s="14" customFormat="1" ht="12">
      <c r="A173" s="14"/>
      <c r="B173" s="261"/>
      <c r="C173" s="262"/>
      <c r="D173" s="251" t="s">
        <v>137</v>
      </c>
      <c r="E173" s="263" t="s">
        <v>1</v>
      </c>
      <c r="F173" s="264" t="s">
        <v>139</v>
      </c>
      <c r="G173" s="262"/>
      <c r="H173" s="265">
        <v>801.2</v>
      </c>
      <c r="I173" s="266"/>
      <c r="J173" s="262"/>
      <c r="K173" s="262"/>
      <c r="L173" s="267"/>
      <c r="M173" s="268"/>
      <c r="N173" s="269"/>
      <c r="O173" s="269"/>
      <c r="P173" s="269"/>
      <c r="Q173" s="269"/>
      <c r="R173" s="269"/>
      <c r="S173" s="269"/>
      <c r="T173" s="27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1" t="s">
        <v>137</v>
      </c>
      <c r="AU173" s="271" t="s">
        <v>82</v>
      </c>
      <c r="AV173" s="14" t="s">
        <v>127</v>
      </c>
      <c r="AW173" s="14" t="s">
        <v>30</v>
      </c>
      <c r="AX173" s="14" t="s">
        <v>78</v>
      </c>
      <c r="AY173" s="271" t="s">
        <v>121</v>
      </c>
    </row>
    <row r="174" spans="1:51" s="13" customFormat="1" ht="12">
      <c r="A174" s="13"/>
      <c r="B174" s="249"/>
      <c r="C174" s="250"/>
      <c r="D174" s="251" t="s">
        <v>137</v>
      </c>
      <c r="E174" s="250"/>
      <c r="F174" s="253" t="s">
        <v>430</v>
      </c>
      <c r="G174" s="250"/>
      <c r="H174" s="254">
        <v>841.26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137</v>
      </c>
      <c r="AU174" s="260" t="s">
        <v>82</v>
      </c>
      <c r="AV174" s="13" t="s">
        <v>82</v>
      </c>
      <c r="AW174" s="13" t="s">
        <v>4</v>
      </c>
      <c r="AX174" s="13" t="s">
        <v>78</v>
      </c>
      <c r="AY174" s="260" t="s">
        <v>121</v>
      </c>
    </row>
    <row r="175" spans="1:65" s="2" customFormat="1" ht="16.5" customHeight="1">
      <c r="A175" s="37"/>
      <c r="B175" s="38"/>
      <c r="C175" s="235" t="s">
        <v>206</v>
      </c>
      <c r="D175" s="235" t="s">
        <v>123</v>
      </c>
      <c r="E175" s="236" t="s">
        <v>218</v>
      </c>
      <c r="F175" s="237" t="s">
        <v>219</v>
      </c>
      <c r="G175" s="238" t="s">
        <v>135</v>
      </c>
      <c r="H175" s="239">
        <v>401.1</v>
      </c>
      <c r="I175" s="240"/>
      <c r="J175" s="241">
        <f>ROUND(I175*H175,2)</f>
        <v>0</v>
      </c>
      <c r="K175" s="242"/>
      <c r="L175" s="43"/>
      <c r="M175" s="243" t="s">
        <v>1</v>
      </c>
      <c r="N175" s="244" t="s">
        <v>38</v>
      </c>
      <c r="O175" s="90"/>
      <c r="P175" s="245">
        <f>O175*H175</f>
        <v>0</v>
      </c>
      <c r="Q175" s="245">
        <v>0</v>
      </c>
      <c r="R175" s="245">
        <f>Q175*H175</f>
        <v>0</v>
      </c>
      <c r="S175" s="245">
        <v>0</v>
      </c>
      <c r="T175" s="24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47" t="s">
        <v>127</v>
      </c>
      <c r="AT175" s="247" t="s">
        <v>123</v>
      </c>
      <c r="AU175" s="247" t="s">
        <v>82</v>
      </c>
      <c r="AY175" s="16" t="s">
        <v>121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6" t="s">
        <v>78</v>
      </c>
      <c r="BK175" s="248">
        <f>ROUND(I175*H175,2)</f>
        <v>0</v>
      </c>
      <c r="BL175" s="16" t="s">
        <v>127</v>
      </c>
      <c r="BM175" s="247" t="s">
        <v>431</v>
      </c>
    </row>
    <row r="176" spans="1:51" s="13" customFormat="1" ht="12">
      <c r="A176" s="13"/>
      <c r="B176" s="249"/>
      <c r="C176" s="250"/>
      <c r="D176" s="251" t="s">
        <v>137</v>
      </c>
      <c r="E176" s="252" t="s">
        <v>1</v>
      </c>
      <c r="F176" s="253" t="s">
        <v>432</v>
      </c>
      <c r="G176" s="250"/>
      <c r="H176" s="254">
        <v>382</v>
      </c>
      <c r="I176" s="255"/>
      <c r="J176" s="250"/>
      <c r="K176" s="250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137</v>
      </c>
      <c r="AU176" s="260" t="s">
        <v>82</v>
      </c>
      <c r="AV176" s="13" t="s">
        <v>82</v>
      </c>
      <c r="AW176" s="13" t="s">
        <v>30</v>
      </c>
      <c r="AX176" s="13" t="s">
        <v>78</v>
      </c>
      <c r="AY176" s="260" t="s">
        <v>121</v>
      </c>
    </row>
    <row r="177" spans="1:51" s="13" customFormat="1" ht="12">
      <c r="A177" s="13"/>
      <c r="B177" s="249"/>
      <c r="C177" s="250"/>
      <c r="D177" s="251" t="s">
        <v>137</v>
      </c>
      <c r="E177" s="250"/>
      <c r="F177" s="253" t="s">
        <v>433</v>
      </c>
      <c r="G177" s="250"/>
      <c r="H177" s="254">
        <v>401.1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137</v>
      </c>
      <c r="AU177" s="260" t="s">
        <v>82</v>
      </c>
      <c r="AV177" s="13" t="s">
        <v>82</v>
      </c>
      <c r="AW177" s="13" t="s">
        <v>4</v>
      </c>
      <c r="AX177" s="13" t="s">
        <v>78</v>
      </c>
      <c r="AY177" s="260" t="s">
        <v>121</v>
      </c>
    </row>
    <row r="178" spans="1:65" s="2" customFormat="1" ht="24" customHeight="1">
      <c r="A178" s="37"/>
      <c r="B178" s="38"/>
      <c r="C178" s="235" t="s">
        <v>211</v>
      </c>
      <c r="D178" s="235" t="s">
        <v>123</v>
      </c>
      <c r="E178" s="236" t="s">
        <v>224</v>
      </c>
      <c r="F178" s="237" t="s">
        <v>225</v>
      </c>
      <c r="G178" s="238" t="s">
        <v>135</v>
      </c>
      <c r="H178" s="239">
        <v>1125</v>
      </c>
      <c r="I178" s="240"/>
      <c r="J178" s="241">
        <f>ROUND(I178*H178,2)</f>
        <v>0</v>
      </c>
      <c r="K178" s="242"/>
      <c r="L178" s="43"/>
      <c r="M178" s="243" t="s">
        <v>1</v>
      </c>
      <c r="N178" s="244" t="s">
        <v>38</v>
      </c>
      <c r="O178" s="90"/>
      <c r="P178" s="245">
        <f>O178*H178</f>
        <v>0</v>
      </c>
      <c r="Q178" s="245">
        <v>0</v>
      </c>
      <c r="R178" s="245">
        <f>Q178*H178</f>
        <v>0</v>
      </c>
      <c r="S178" s="245">
        <v>0</v>
      </c>
      <c r="T178" s="24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47" t="s">
        <v>127</v>
      </c>
      <c r="AT178" s="247" t="s">
        <v>123</v>
      </c>
      <c r="AU178" s="247" t="s">
        <v>82</v>
      </c>
      <c r="AY178" s="16" t="s">
        <v>121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16" t="s">
        <v>78</v>
      </c>
      <c r="BK178" s="248">
        <f>ROUND(I178*H178,2)</f>
        <v>0</v>
      </c>
      <c r="BL178" s="16" t="s">
        <v>127</v>
      </c>
      <c r="BM178" s="247" t="s">
        <v>434</v>
      </c>
    </row>
    <row r="179" spans="1:65" s="2" customFormat="1" ht="24" customHeight="1">
      <c r="A179" s="37"/>
      <c r="B179" s="38"/>
      <c r="C179" s="235" t="s">
        <v>217</v>
      </c>
      <c r="D179" s="235" t="s">
        <v>123</v>
      </c>
      <c r="E179" s="236" t="s">
        <v>435</v>
      </c>
      <c r="F179" s="237" t="s">
        <v>436</v>
      </c>
      <c r="G179" s="238" t="s">
        <v>135</v>
      </c>
      <c r="H179" s="239">
        <v>1125</v>
      </c>
      <c r="I179" s="240"/>
      <c r="J179" s="241">
        <f>ROUND(I179*H179,2)</f>
        <v>0</v>
      </c>
      <c r="K179" s="242"/>
      <c r="L179" s="43"/>
      <c r="M179" s="243" t="s">
        <v>1</v>
      </c>
      <c r="N179" s="244" t="s">
        <v>38</v>
      </c>
      <c r="O179" s="90"/>
      <c r="P179" s="245">
        <f>O179*H179</f>
        <v>0</v>
      </c>
      <c r="Q179" s="245">
        <v>0</v>
      </c>
      <c r="R179" s="245">
        <f>Q179*H179</f>
        <v>0</v>
      </c>
      <c r="S179" s="245">
        <v>0</v>
      </c>
      <c r="T179" s="24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47" t="s">
        <v>127</v>
      </c>
      <c r="AT179" s="247" t="s">
        <v>123</v>
      </c>
      <c r="AU179" s="247" t="s">
        <v>82</v>
      </c>
      <c r="AY179" s="16" t="s">
        <v>121</v>
      </c>
      <c r="BE179" s="248">
        <f>IF(N179="základní",J179,0)</f>
        <v>0</v>
      </c>
      <c r="BF179" s="248">
        <f>IF(N179="snížená",J179,0)</f>
        <v>0</v>
      </c>
      <c r="BG179" s="248">
        <f>IF(N179="zákl. přenesená",J179,0)</f>
        <v>0</v>
      </c>
      <c r="BH179" s="248">
        <f>IF(N179="sníž. přenesená",J179,0)</f>
        <v>0</v>
      </c>
      <c r="BI179" s="248">
        <f>IF(N179="nulová",J179,0)</f>
        <v>0</v>
      </c>
      <c r="BJ179" s="16" t="s">
        <v>78</v>
      </c>
      <c r="BK179" s="248">
        <f>ROUND(I179*H179,2)</f>
        <v>0</v>
      </c>
      <c r="BL179" s="16" t="s">
        <v>127</v>
      </c>
      <c r="BM179" s="247" t="s">
        <v>437</v>
      </c>
    </row>
    <row r="180" spans="1:65" s="2" customFormat="1" ht="24" customHeight="1">
      <c r="A180" s="37"/>
      <c r="B180" s="38"/>
      <c r="C180" s="235" t="s">
        <v>223</v>
      </c>
      <c r="D180" s="235" t="s">
        <v>123</v>
      </c>
      <c r="E180" s="236" t="s">
        <v>232</v>
      </c>
      <c r="F180" s="237" t="s">
        <v>233</v>
      </c>
      <c r="G180" s="238" t="s">
        <v>135</v>
      </c>
      <c r="H180" s="239">
        <v>1125</v>
      </c>
      <c r="I180" s="240"/>
      <c r="J180" s="241">
        <f>ROUND(I180*H180,2)</f>
        <v>0</v>
      </c>
      <c r="K180" s="242"/>
      <c r="L180" s="43"/>
      <c r="M180" s="243" t="s">
        <v>1</v>
      </c>
      <c r="N180" s="244" t="s">
        <v>38</v>
      </c>
      <c r="O180" s="90"/>
      <c r="P180" s="245">
        <f>O180*H180</f>
        <v>0</v>
      </c>
      <c r="Q180" s="245">
        <v>0</v>
      </c>
      <c r="R180" s="245">
        <f>Q180*H180</f>
        <v>0</v>
      </c>
      <c r="S180" s="245">
        <v>0</v>
      </c>
      <c r="T180" s="24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47" t="s">
        <v>127</v>
      </c>
      <c r="AT180" s="247" t="s">
        <v>123</v>
      </c>
      <c r="AU180" s="247" t="s">
        <v>82</v>
      </c>
      <c r="AY180" s="16" t="s">
        <v>121</v>
      </c>
      <c r="BE180" s="248">
        <f>IF(N180="základní",J180,0)</f>
        <v>0</v>
      </c>
      <c r="BF180" s="248">
        <f>IF(N180="snížená",J180,0)</f>
        <v>0</v>
      </c>
      <c r="BG180" s="248">
        <f>IF(N180="zákl. přenesená",J180,0)</f>
        <v>0</v>
      </c>
      <c r="BH180" s="248">
        <f>IF(N180="sníž. přenesená",J180,0)</f>
        <v>0</v>
      </c>
      <c r="BI180" s="248">
        <f>IF(N180="nulová",J180,0)</f>
        <v>0</v>
      </c>
      <c r="BJ180" s="16" t="s">
        <v>78</v>
      </c>
      <c r="BK180" s="248">
        <f>ROUND(I180*H180,2)</f>
        <v>0</v>
      </c>
      <c r="BL180" s="16" t="s">
        <v>127</v>
      </c>
      <c r="BM180" s="247" t="s">
        <v>438</v>
      </c>
    </row>
    <row r="181" spans="1:65" s="2" customFormat="1" ht="16.5" customHeight="1">
      <c r="A181" s="37"/>
      <c r="B181" s="38"/>
      <c r="C181" s="235" t="s">
        <v>227</v>
      </c>
      <c r="D181" s="235" t="s">
        <v>123</v>
      </c>
      <c r="E181" s="236" t="s">
        <v>236</v>
      </c>
      <c r="F181" s="237" t="s">
        <v>237</v>
      </c>
      <c r="G181" s="238" t="s">
        <v>135</v>
      </c>
      <c r="H181" s="239">
        <v>923.2</v>
      </c>
      <c r="I181" s="240"/>
      <c r="J181" s="241">
        <f>ROUND(I181*H181,2)</f>
        <v>0</v>
      </c>
      <c r="K181" s="242"/>
      <c r="L181" s="43"/>
      <c r="M181" s="243" t="s">
        <v>1</v>
      </c>
      <c r="N181" s="244" t="s">
        <v>38</v>
      </c>
      <c r="O181" s="90"/>
      <c r="P181" s="245">
        <f>O181*H181</f>
        <v>0</v>
      </c>
      <c r="Q181" s="245">
        <v>0.08565</v>
      </c>
      <c r="R181" s="245">
        <f>Q181*H181</f>
        <v>79.07208000000001</v>
      </c>
      <c r="S181" s="245">
        <v>0</v>
      </c>
      <c r="T181" s="24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47" t="s">
        <v>127</v>
      </c>
      <c r="AT181" s="247" t="s">
        <v>123</v>
      </c>
      <c r="AU181" s="247" t="s">
        <v>82</v>
      </c>
      <c r="AY181" s="16" t="s">
        <v>121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6" t="s">
        <v>78</v>
      </c>
      <c r="BK181" s="248">
        <f>ROUND(I181*H181,2)</f>
        <v>0</v>
      </c>
      <c r="BL181" s="16" t="s">
        <v>127</v>
      </c>
      <c r="BM181" s="247" t="s">
        <v>439</v>
      </c>
    </row>
    <row r="182" spans="1:65" s="2" customFormat="1" ht="16.5" customHeight="1">
      <c r="A182" s="37"/>
      <c r="B182" s="38"/>
      <c r="C182" s="272" t="s">
        <v>231</v>
      </c>
      <c r="D182" s="272" t="s">
        <v>240</v>
      </c>
      <c r="E182" s="273" t="s">
        <v>241</v>
      </c>
      <c r="F182" s="274" t="s">
        <v>242</v>
      </c>
      <c r="G182" s="275" t="s">
        <v>135</v>
      </c>
      <c r="H182" s="276">
        <v>122</v>
      </c>
      <c r="I182" s="277"/>
      <c r="J182" s="278">
        <f>ROUND(I182*H182,2)</f>
        <v>0</v>
      </c>
      <c r="K182" s="279"/>
      <c r="L182" s="280"/>
      <c r="M182" s="281" t="s">
        <v>1</v>
      </c>
      <c r="N182" s="282" t="s">
        <v>38</v>
      </c>
      <c r="O182" s="90"/>
      <c r="P182" s="245">
        <f>O182*H182</f>
        <v>0</v>
      </c>
      <c r="Q182" s="245">
        <v>0.176</v>
      </c>
      <c r="R182" s="245">
        <f>Q182*H182</f>
        <v>21.471999999999998</v>
      </c>
      <c r="S182" s="245">
        <v>0</v>
      </c>
      <c r="T182" s="24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47" t="s">
        <v>159</v>
      </c>
      <c r="AT182" s="247" t="s">
        <v>240</v>
      </c>
      <c r="AU182" s="247" t="s">
        <v>82</v>
      </c>
      <c r="AY182" s="16" t="s">
        <v>121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6" t="s">
        <v>78</v>
      </c>
      <c r="BK182" s="248">
        <f>ROUND(I182*H182,2)</f>
        <v>0</v>
      </c>
      <c r="BL182" s="16" t="s">
        <v>127</v>
      </c>
      <c r="BM182" s="247" t="s">
        <v>440</v>
      </c>
    </row>
    <row r="183" spans="1:65" s="2" customFormat="1" ht="24" customHeight="1">
      <c r="A183" s="37"/>
      <c r="B183" s="38"/>
      <c r="C183" s="272" t="s">
        <v>235</v>
      </c>
      <c r="D183" s="272" t="s">
        <v>240</v>
      </c>
      <c r="E183" s="273" t="s">
        <v>246</v>
      </c>
      <c r="F183" s="274" t="s">
        <v>247</v>
      </c>
      <c r="G183" s="275" t="s">
        <v>135</v>
      </c>
      <c r="H183" s="276">
        <v>38.2</v>
      </c>
      <c r="I183" s="277"/>
      <c r="J183" s="278">
        <f>ROUND(I183*H183,2)</f>
        <v>0</v>
      </c>
      <c r="K183" s="279"/>
      <c r="L183" s="280"/>
      <c r="M183" s="281" t="s">
        <v>1</v>
      </c>
      <c r="N183" s="282" t="s">
        <v>38</v>
      </c>
      <c r="O183" s="90"/>
      <c r="P183" s="245">
        <f>O183*H183</f>
        <v>0</v>
      </c>
      <c r="Q183" s="245">
        <v>0.131</v>
      </c>
      <c r="R183" s="245">
        <f>Q183*H183</f>
        <v>5.004200000000001</v>
      </c>
      <c r="S183" s="245">
        <v>0</v>
      </c>
      <c r="T183" s="24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47" t="s">
        <v>159</v>
      </c>
      <c r="AT183" s="247" t="s">
        <v>240</v>
      </c>
      <c r="AU183" s="247" t="s">
        <v>82</v>
      </c>
      <c r="AY183" s="16" t="s">
        <v>121</v>
      </c>
      <c r="BE183" s="248">
        <f>IF(N183="základní",J183,0)</f>
        <v>0</v>
      </c>
      <c r="BF183" s="248">
        <f>IF(N183="snížená",J183,0)</f>
        <v>0</v>
      </c>
      <c r="BG183" s="248">
        <f>IF(N183="zákl. přenesená",J183,0)</f>
        <v>0</v>
      </c>
      <c r="BH183" s="248">
        <f>IF(N183="sníž. přenesená",J183,0)</f>
        <v>0</v>
      </c>
      <c r="BI183" s="248">
        <f>IF(N183="nulová",J183,0)</f>
        <v>0</v>
      </c>
      <c r="BJ183" s="16" t="s">
        <v>78</v>
      </c>
      <c r="BK183" s="248">
        <f>ROUND(I183*H183,2)</f>
        <v>0</v>
      </c>
      <c r="BL183" s="16" t="s">
        <v>127</v>
      </c>
      <c r="BM183" s="247" t="s">
        <v>441</v>
      </c>
    </row>
    <row r="184" spans="1:51" s="13" customFormat="1" ht="12">
      <c r="A184" s="13"/>
      <c r="B184" s="249"/>
      <c r="C184" s="250"/>
      <c r="D184" s="251" t="s">
        <v>137</v>
      </c>
      <c r="E184" s="252" t="s">
        <v>1</v>
      </c>
      <c r="F184" s="253" t="s">
        <v>442</v>
      </c>
      <c r="G184" s="250"/>
      <c r="H184" s="254">
        <v>38.2</v>
      </c>
      <c r="I184" s="255"/>
      <c r="J184" s="250"/>
      <c r="K184" s="250"/>
      <c r="L184" s="256"/>
      <c r="M184" s="257"/>
      <c r="N184" s="258"/>
      <c r="O184" s="258"/>
      <c r="P184" s="258"/>
      <c r="Q184" s="258"/>
      <c r="R184" s="258"/>
      <c r="S184" s="258"/>
      <c r="T184" s="25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0" t="s">
        <v>137</v>
      </c>
      <c r="AU184" s="260" t="s">
        <v>82</v>
      </c>
      <c r="AV184" s="13" t="s">
        <v>82</v>
      </c>
      <c r="AW184" s="13" t="s">
        <v>30</v>
      </c>
      <c r="AX184" s="13" t="s">
        <v>78</v>
      </c>
      <c r="AY184" s="260" t="s">
        <v>121</v>
      </c>
    </row>
    <row r="185" spans="1:65" s="2" customFormat="1" ht="16.5" customHeight="1">
      <c r="A185" s="37"/>
      <c r="B185" s="38"/>
      <c r="C185" s="272" t="s">
        <v>239</v>
      </c>
      <c r="D185" s="272" t="s">
        <v>240</v>
      </c>
      <c r="E185" s="273" t="s">
        <v>251</v>
      </c>
      <c r="F185" s="274" t="s">
        <v>252</v>
      </c>
      <c r="G185" s="275" t="s">
        <v>135</v>
      </c>
      <c r="H185" s="276">
        <v>763</v>
      </c>
      <c r="I185" s="277"/>
      <c r="J185" s="278">
        <f>ROUND(I185*H185,2)</f>
        <v>0</v>
      </c>
      <c r="K185" s="279"/>
      <c r="L185" s="280"/>
      <c r="M185" s="281" t="s">
        <v>1</v>
      </c>
      <c r="N185" s="282" t="s">
        <v>38</v>
      </c>
      <c r="O185" s="90"/>
      <c r="P185" s="245">
        <f>O185*H185</f>
        <v>0</v>
      </c>
      <c r="Q185" s="245">
        <v>0.131</v>
      </c>
      <c r="R185" s="245">
        <f>Q185*H185</f>
        <v>99.953</v>
      </c>
      <c r="S185" s="245">
        <v>0</v>
      </c>
      <c r="T185" s="24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47" t="s">
        <v>159</v>
      </c>
      <c r="AT185" s="247" t="s">
        <v>240</v>
      </c>
      <c r="AU185" s="247" t="s">
        <v>82</v>
      </c>
      <c r="AY185" s="16" t="s">
        <v>121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6" t="s">
        <v>78</v>
      </c>
      <c r="BK185" s="248">
        <f>ROUND(I185*H185,2)</f>
        <v>0</v>
      </c>
      <c r="BL185" s="16" t="s">
        <v>127</v>
      </c>
      <c r="BM185" s="247" t="s">
        <v>443</v>
      </c>
    </row>
    <row r="186" spans="1:65" s="2" customFormat="1" ht="48" customHeight="1">
      <c r="A186" s="37"/>
      <c r="B186" s="38"/>
      <c r="C186" s="235" t="s">
        <v>245</v>
      </c>
      <c r="D186" s="235" t="s">
        <v>123</v>
      </c>
      <c r="E186" s="236" t="s">
        <v>444</v>
      </c>
      <c r="F186" s="237" t="s">
        <v>445</v>
      </c>
      <c r="G186" s="238" t="s">
        <v>135</v>
      </c>
      <c r="H186" s="239">
        <v>260</v>
      </c>
      <c r="I186" s="240"/>
      <c r="J186" s="241">
        <f>ROUND(I186*H186,2)</f>
        <v>0</v>
      </c>
      <c r="K186" s="242"/>
      <c r="L186" s="43"/>
      <c r="M186" s="243" t="s">
        <v>1</v>
      </c>
      <c r="N186" s="244" t="s">
        <v>38</v>
      </c>
      <c r="O186" s="90"/>
      <c r="P186" s="245">
        <f>O186*H186</f>
        <v>0</v>
      </c>
      <c r="Q186" s="245">
        <v>0.10362</v>
      </c>
      <c r="R186" s="245">
        <f>Q186*H186</f>
        <v>26.941200000000002</v>
      </c>
      <c r="S186" s="245">
        <v>0</v>
      </c>
      <c r="T186" s="24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47" t="s">
        <v>127</v>
      </c>
      <c r="AT186" s="247" t="s">
        <v>123</v>
      </c>
      <c r="AU186" s="247" t="s">
        <v>82</v>
      </c>
      <c r="AY186" s="16" t="s">
        <v>121</v>
      </c>
      <c r="BE186" s="248">
        <f>IF(N186="základní",J186,0)</f>
        <v>0</v>
      </c>
      <c r="BF186" s="248">
        <f>IF(N186="snížená",J186,0)</f>
        <v>0</v>
      </c>
      <c r="BG186" s="248">
        <f>IF(N186="zákl. přenesená",J186,0)</f>
        <v>0</v>
      </c>
      <c r="BH186" s="248">
        <f>IF(N186="sníž. přenesená",J186,0)</f>
        <v>0</v>
      </c>
      <c r="BI186" s="248">
        <f>IF(N186="nulová",J186,0)</f>
        <v>0</v>
      </c>
      <c r="BJ186" s="16" t="s">
        <v>78</v>
      </c>
      <c r="BK186" s="248">
        <f>ROUND(I186*H186,2)</f>
        <v>0</v>
      </c>
      <c r="BL186" s="16" t="s">
        <v>127</v>
      </c>
      <c r="BM186" s="247" t="s">
        <v>446</v>
      </c>
    </row>
    <row r="187" spans="1:65" s="2" customFormat="1" ht="16.5" customHeight="1">
      <c r="A187" s="37"/>
      <c r="B187" s="38"/>
      <c r="C187" s="272" t="s">
        <v>250</v>
      </c>
      <c r="D187" s="272" t="s">
        <v>240</v>
      </c>
      <c r="E187" s="273" t="s">
        <v>447</v>
      </c>
      <c r="F187" s="274" t="s">
        <v>448</v>
      </c>
      <c r="G187" s="275" t="s">
        <v>135</v>
      </c>
      <c r="H187" s="276">
        <v>265.2</v>
      </c>
      <c r="I187" s="277"/>
      <c r="J187" s="278">
        <f>ROUND(I187*H187,2)</f>
        <v>0</v>
      </c>
      <c r="K187" s="279"/>
      <c r="L187" s="280"/>
      <c r="M187" s="281" t="s">
        <v>1</v>
      </c>
      <c r="N187" s="282" t="s">
        <v>38</v>
      </c>
      <c r="O187" s="90"/>
      <c r="P187" s="245">
        <f>O187*H187</f>
        <v>0</v>
      </c>
      <c r="Q187" s="245">
        <v>0.12</v>
      </c>
      <c r="R187" s="245">
        <f>Q187*H187</f>
        <v>31.823999999999998</v>
      </c>
      <c r="S187" s="245">
        <v>0</v>
      </c>
      <c r="T187" s="24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47" t="s">
        <v>159</v>
      </c>
      <c r="AT187" s="247" t="s">
        <v>240</v>
      </c>
      <c r="AU187" s="247" t="s">
        <v>82</v>
      </c>
      <c r="AY187" s="16" t="s">
        <v>121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16" t="s">
        <v>78</v>
      </c>
      <c r="BK187" s="248">
        <f>ROUND(I187*H187,2)</f>
        <v>0</v>
      </c>
      <c r="BL187" s="16" t="s">
        <v>127</v>
      </c>
      <c r="BM187" s="247" t="s">
        <v>449</v>
      </c>
    </row>
    <row r="188" spans="1:51" s="13" customFormat="1" ht="12">
      <c r="A188" s="13"/>
      <c r="B188" s="249"/>
      <c r="C188" s="250"/>
      <c r="D188" s="251" t="s">
        <v>137</v>
      </c>
      <c r="E188" s="250"/>
      <c r="F188" s="253" t="s">
        <v>450</v>
      </c>
      <c r="G188" s="250"/>
      <c r="H188" s="254">
        <v>265.2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137</v>
      </c>
      <c r="AU188" s="260" t="s">
        <v>82</v>
      </c>
      <c r="AV188" s="13" t="s">
        <v>82</v>
      </c>
      <c r="AW188" s="13" t="s">
        <v>4</v>
      </c>
      <c r="AX188" s="13" t="s">
        <v>78</v>
      </c>
      <c r="AY188" s="260" t="s">
        <v>121</v>
      </c>
    </row>
    <row r="189" spans="1:65" s="2" customFormat="1" ht="16.5" customHeight="1">
      <c r="A189" s="37"/>
      <c r="B189" s="38"/>
      <c r="C189" s="235" t="s">
        <v>255</v>
      </c>
      <c r="D189" s="235" t="s">
        <v>123</v>
      </c>
      <c r="E189" s="236" t="s">
        <v>451</v>
      </c>
      <c r="F189" s="237" t="s">
        <v>452</v>
      </c>
      <c r="G189" s="238" t="s">
        <v>453</v>
      </c>
      <c r="H189" s="239">
        <v>1</v>
      </c>
      <c r="I189" s="240"/>
      <c r="J189" s="241">
        <f>ROUND(I189*H189,2)</f>
        <v>0</v>
      </c>
      <c r="K189" s="242"/>
      <c r="L189" s="43"/>
      <c r="M189" s="243" t="s">
        <v>1</v>
      </c>
      <c r="N189" s="244" t="s">
        <v>38</v>
      </c>
      <c r="O189" s="90"/>
      <c r="P189" s="245">
        <f>O189*H189</f>
        <v>0</v>
      </c>
      <c r="Q189" s="245">
        <v>0</v>
      </c>
      <c r="R189" s="245">
        <f>Q189*H189</f>
        <v>0</v>
      </c>
      <c r="S189" s="245">
        <v>0</v>
      </c>
      <c r="T189" s="24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47" t="s">
        <v>127</v>
      </c>
      <c r="AT189" s="247" t="s">
        <v>123</v>
      </c>
      <c r="AU189" s="247" t="s">
        <v>82</v>
      </c>
      <c r="AY189" s="16" t="s">
        <v>121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16" t="s">
        <v>78</v>
      </c>
      <c r="BK189" s="248">
        <f>ROUND(I189*H189,2)</f>
        <v>0</v>
      </c>
      <c r="BL189" s="16" t="s">
        <v>127</v>
      </c>
      <c r="BM189" s="247" t="s">
        <v>454</v>
      </c>
    </row>
    <row r="190" spans="1:63" s="12" customFormat="1" ht="22.8" customHeight="1">
      <c r="A190" s="12"/>
      <c r="B190" s="219"/>
      <c r="C190" s="220"/>
      <c r="D190" s="221" t="s">
        <v>72</v>
      </c>
      <c r="E190" s="233" t="s">
        <v>159</v>
      </c>
      <c r="F190" s="233" t="s">
        <v>254</v>
      </c>
      <c r="G190" s="220"/>
      <c r="H190" s="220"/>
      <c r="I190" s="223"/>
      <c r="J190" s="234">
        <f>BK190</f>
        <v>0</v>
      </c>
      <c r="K190" s="220"/>
      <c r="L190" s="225"/>
      <c r="M190" s="226"/>
      <c r="N190" s="227"/>
      <c r="O190" s="227"/>
      <c r="P190" s="228">
        <f>SUM(P191:P192)</f>
        <v>0</v>
      </c>
      <c r="Q190" s="227"/>
      <c r="R190" s="228">
        <f>SUM(R191:R192)</f>
        <v>3.4231999999999996</v>
      </c>
      <c r="S190" s="227"/>
      <c r="T190" s="229">
        <f>SUM(T191:T192)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30" t="s">
        <v>78</v>
      </c>
      <c r="AT190" s="231" t="s">
        <v>72</v>
      </c>
      <c r="AU190" s="231" t="s">
        <v>78</v>
      </c>
      <c r="AY190" s="230" t="s">
        <v>121</v>
      </c>
      <c r="BK190" s="232">
        <f>SUM(BK191:BK192)</f>
        <v>0</v>
      </c>
    </row>
    <row r="191" spans="1:65" s="2" customFormat="1" ht="24" customHeight="1">
      <c r="A191" s="37"/>
      <c r="B191" s="38"/>
      <c r="C191" s="235" t="s">
        <v>259</v>
      </c>
      <c r="D191" s="235" t="s">
        <v>123</v>
      </c>
      <c r="E191" s="236" t="s">
        <v>256</v>
      </c>
      <c r="F191" s="237" t="s">
        <v>257</v>
      </c>
      <c r="G191" s="238" t="s">
        <v>126</v>
      </c>
      <c r="H191" s="239">
        <v>8</v>
      </c>
      <c r="I191" s="240"/>
      <c r="J191" s="241">
        <f>ROUND(I191*H191,2)</f>
        <v>0</v>
      </c>
      <c r="K191" s="242"/>
      <c r="L191" s="43"/>
      <c r="M191" s="243" t="s">
        <v>1</v>
      </c>
      <c r="N191" s="244" t="s">
        <v>38</v>
      </c>
      <c r="O191" s="90"/>
      <c r="P191" s="245">
        <f>O191*H191</f>
        <v>0</v>
      </c>
      <c r="Q191" s="245">
        <v>0.3409</v>
      </c>
      <c r="R191" s="245">
        <f>Q191*H191</f>
        <v>2.7272</v>
      </c>
      <c r="S191" s="245">
        <v>0</v>
      </c>
      <c r="T191" s="24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47" t="s">
        <v>127</v>
      </c>
      <c r="AT191" s="247" t="s">
        <v>123</v>
      </c>
      <c r="AU191" s="247" t="s">
        <v>82</v>
      </c>
      <c r="AY191" s="16" t="s">
        <v>121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16" t="s">
        <v>78</v>
      </c>
      <c r="BK191" s="248">
        <f>ROUND(I191*H191,2)</f>
        <v>0</v>
      </c>
      <c r="BL191" s="16" t="s">
        <v>127</v>
      </c>
      <c r="BM191" s="247" t="s">
        <v>455</v>
      </c>
    </row>
    <row r="192" spans="1:65" s="2" customFormat="1" ht="16.5" customHeight="1">
      <c r="A192" s="37"/>
      <c r="B192" s="38"/>
      <c r="C192" s="272" t="s">
        <v>264</v>
      </c>
      <c r="D192" s="272" t="s">
        <v>240</v>
      </c>
      <c r="E192" s="273" t="s">
        <v>260</v>
      </c>
      <c r="F192" s="274" t="s">
        <v>261</v>
      </c>
      <c r="G192" s="275" t="s">
        <v>126</v>
      </c>
      <c r="H192" s="276">
        <v>8</v>
      </c>
      <c r="I192" s="277"/>
      <c r="J192" s="278">
        <f>ROUND(I192*H192,2)</f>
        <v>0</v>
      </c>
      <c r="K192" s="279"/>
      <c r="L192" s="280"/>
      <c r="M192" s="281" t="s">
        <v>1</v>
      </c>
      <c r="N192" s="282" t="s">
        <v>38</v>
      </c>
      <c r="O192" s="90"/>
      <c r="P192" s="245">
        <f>O192*H192</f>
        <v>0</v>
      </c>
      <c r="Q192" s="245">
        <v>0.087</v>
      </c>
      <c r="R192" s="245">
        <f>Q192*H192</f>
        <v>0.696</v>
      </c>
      <c r="S192" s="245">
        <v>0</v>
      </c>
      <c r="T192" s="246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47" t="s">
        <v>159</v>
      </c>
      <c r="AT192" s="247" t="s">
        <v>240</v>
      </c>
      <c r="AU192" s="247" t="s">
        <v>82</v>
      </c>
      <c r="AY192" s="16" t="s">
        <v>121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6" t="s">
        <v>78</v>
      </c>
      <c r="BK192" s="248">
        <f>ROUND(I192*H192,2)</f>
        <v>0</v>
      </c>
      <c r="BL192" s="16" t="s">
        <v>127</v>
      </c>
      <c r="BM192" s="247" t="s">
        <v>456</v>
      </c>
    </row>
    <row r="193" spans="1:63" s="12" customFormat="1" ht="22.8" customHeight="1">
      <c r="A193" s="12"/>
      <c r="B193" s="219"/>
      <c r="C193" s="220"/>
      <c r="D193" s="221" t="s">
        <v>72</v>
      </c>
      <c r="E193" s="233" t="s">
        <v>165</v>
      </c>
      <c r="F193" s="233" t="s">
        <v>263</v>
      </c>
      <c r="G193" s="220"/>
      <c r="H193" s="220"/>
      <c r="I193" s="223"/>
      <c r="J193" s="234">
        <f>BK193</f>
        <v>0</v>
      </c>
      <c r="K193" s="220"/>
      <c r="L193" s="225"/>
      <c r="M193" s="226"/>
      <c r="N193" s="227"/>
      <c r="O193" s="227"/>
      <c r="P193" s="228">
        <f>SUM(P194:P207)</f>
        <v>0</v>
      </c>
      <c r="Q193" s="227"/>
      <c r="R193" s="228">
        <f>SUM(R194:R207)</f>
        <v>185.43865000000002</v>
      </c>
      <c r="S193" s="227"/>
      <c r="T193" s="229">
        <f>SUM(T194:T207)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30" t="s">
        <v>78</v>
      </c>
      <c r="AT193" s="231" t="s">
        <v>72</v>
      </c>
      <c r="AU193" s="231" t="s">
        <v>78</v>
      </c>
      <c r="AY193" s="230" t="s">
        <v>121</v>
      </c>
      <c r="BK193" s="232">
        <f>SUM(BK194:BK207)</f>
        <v>0</v>
      </c>
    </row>
    <row r="194" spans="1:65" s="2" customFormat="1" ht="24" customHeight="1">
      <c r="A194" s="37"/>
      <c r="B194" s="38"/>
      <c r="C194" s="235" t="s">
        <v>269</v>
      </c>
      <c r="D194" s="235" t="s">
        <v>123</v>
      </c>
      <c r="E194" s="236" t="s">
        <v>265</v>
      </c>
      <c r="F194" s="237" t="s">
        <v>266</v>
      </c>
      <c r="G194" s="238" t="s">
        <v>156</v>
      </c>
      <c r="H194" s="239">
        <v>160</v>
      </c>
      <c r="I194" s="240"/>
      <c r="J194" s="241">
        <f>ROUND(I194*H194,2)</f>
        <v>0</v>
      </c>
      <c r="K194" s="242"/>
      <c r="L194" s="43"/>
      <c r="M194" s="243" t="s">
        <v>1</v>
      </c>
      <c r="N194" s="244" t="s">
        <v>38</v>
      </c>
      <c r="O194" s="90"/>
      <c r="P194" s="245">
        <f>O194*H194</f>
        <v>0</v>
      </c>
      <c r="Q194" s="245">
        <v>0.00033</v>
      </c>
      <c r="R194" s="245">
        <f>Q194*H194</f>
        <v>0.0528</v>
      </c>
      <c r="S194" s="245">
        <v>0</v>
      </c>
      <c r="T194" s="246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47" t="s">
        <v>127</v>
      </c>
      <c r="AT194" s="247" t="s">
        <v>123</v>
      </c>
      <c r="AU194" s="247" t="s">
        <v>82</v>
      </c>
      <c r="AY194" s="16" t="s">
        <v>121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6" t="s">
        <v>78</v>
      </c>
      <c r="BK194" s="248">
        <f>ROUND(I194*H194,2)</f>
        <v>0</v>
      </c>
      <c r="BL194" s="16" t="s">
        <v>127</v>
      </c>
      <c r="BM194" s="247" t="s">
        <v>457</v>
      </c>
    </row>
    <row r="195" spans="1:65" s="2" customFormat="1" ht="24" customHeight="1">
      <c r="A195" s="37"/>
      <c r="B195" s="38"/>
      <c r="C195" s="235" t="s">
        <v>274</v>
      </c>
      <c r="D195" s="235" t="s">
        <v>123</v>
      </c>
      <c r="E195" s="236" t="s">
        <v>270</v>
      </c>
      <c r="F195" s="237" t="s">
        <v>271</v>
      </c>
      <c r="G195" s="238" t="s">
        <v>156</v>
      </c>
      <c r="H195" s="239">
        <v>452</v>
      </c>
      <c r="I195" s="240"/>
      <c r="J195" s="241">
        <f>ROUND(I195*H195,2)</f>
        <v>0</v>
      </c>
      <c r="K195" s="242"/>
      <c r="L195" s="43"/>
      <c r="M195" s="243" t="s">
        <v>1</v>
      </c>
      <c r="N195" s="244" t="s">
        <v>38</v>
      </c>
      <c r="O195" s="90"/>
      <c r="P195" s="245">
        <f>O195*H195</f>
        <v>0</v>
      </c>
      <c r="Q195" s="245">
        <v>0.1554</v>
      </c>
      <c r="R195" s="245">
        <f>Q195*H195</f>
        <v>70.24080000000001</v>
      </c>
      <c r="S195" s="245">
        <v>0</v>
      </c>
      <c r="T195" s="246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47" t="s">
        <v>127</v>
      </c>
      <c r="AT195" s="247" t="s">
        <v>123</v>
      </c>
      <c r="AU195" s="247" t="s">
        <v>82</v>
      </c>
      <c r="AY195" s="16" t="s">
        <v>121</v>
      </c>
      <c r="BE195" s="248">
        <f>IF(N195="základní",J195,0)</f>
        <v>0</v>
      </c>
      <c r="BF195" s="248">
        <f>IF(N195="snížená",J195,0)</f>
        <v>0</v>
      </c>
      <c r="BG195" s="248">
        <f>IF(N195="zákl. přenesená",J195,0)</f>
        <v>0</v>
      </c>
      <c r="BH195" s="248">
        <f>IF(N195="sníž. přenesená",J195,0)</f>
        <v>0</v>
      </c>
      <c r="BI195" s="248">
        <f>IF(N195="nulová",J195,0)</f>
        <v>0</v>
      </c>
      <c r="BJ195" s="16" t="s">
        <v>78</v>
      </c>
      <c r="BK195" s="248">
        <f>ROUND(I195*H195,2)</f>
        <v>0</v>
      </c>
      <c r="BL195" s="16" t="s">
        <v>127</v>
      </c>
      <c r="BM195" s="247" t="s">
        <v>458</v>
      </c>
    </row>
    <row r="196" spans="1:51" s="13" customFormat="1" ht="12">
      <c r="A196" s="13"/>
      <c r="B196" s="249"/>
      <c r="C196" s="250"/>
      <c r="D196" s="251" t="s">
        <v>137</v>
      </c>
      <c r="E196" s="252" t="s">
        <v>1</v>
      </c>
      <c r="F196" s="253" t="s">
        <v>459</v>
      </c>
      <c r="G196" s="250"/>
      <c r="H196" s="254">
        <v>452</v>
      </c>
      <c r="I196" s="255"/>
      <c r="J196" s="250"/>
      <c r="K196" s="250"/>
      <c r="L196" s="256"/>
      <c r="M196" s="257"/>
      <c r="N196" s="258"/>
      <c r="O196" s="258"/>
      <c r="P196" s="258"/>
      <c r="Q196" s="258"/>
      <c r="R196" s="258"/>
      <c r="S196" s="258"/>
      <c r="T196" s="25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0" t="s">
        <v>137</v>
      </c>
      <c r="AU196" s="260" t="s">
        <v>82</v>
      </c>
      <c r="AV196" s="13" t="s">
        <v>82</v>
      </c>
      <c r="AW196" s="13" t="s">
        <v>30</v>
      </c>
      <c r="AX196" s="13" t="s">
        <v>73</v>
      </c>
      <c r="AY196" s="260" t="s">
        <v>121</v>
      </c>
    </row>
    <row r="197" spans="1:51" s="14" customFormat="1" ht="12">
      <c r="A197" s="14"/>
      <c r="B197" s="261"/>
      <c r="C197" s="262"/>
      <c r="D197" s="251" t="s">
        <v>137</v>
      </c>
      <c r="E197" s="263" t="s">
        <v>1</v>
      </c>
      <c r="F197" s="264" t="s">
        <v>139</v>
      </c>
      <c r="G197" s="262"/>
      <c r="H197" s="265">
        <v>452</v>
      </c>
      <c r="I197" s="266"/>
      <c r="J197" s="262"/>
      <c r="K197" s="262"/>
      <c r="L197" s="267"/>
      <c r="M197" s="268"/>
      <c r="N197" s="269"/>
      <c r="O197" s="269"/>
      <c r="P197" s="269"/>
      <c r="Q197" s="269"/>
      <c r="R197" s="269"/>
      <c r="S197" s="269"/>
      <c r="T197" s="27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1" t="s">
        <v>137</v>
      </c>
      <c r="AU197" s="271" t="s">
        <v>82</v>
      </c>
      <c r="AV197" s="14" t="s">
        <v>127</v>
      </c>
      <c r="AW197" s="14" t="s">
        <v>30</v>
      </c>
      <c r="AX197" s="14" t="s">
        <v>78</v>
      </c>
      <c r="AY197" s="271" t="s">
        <v>121</v>
      </c>
    </row>
    <row r="198" spans="1:65" s="2" customFormat="1" ht="16.5" customHeight="1">
      <c r="A198" s="37"/>
      <c r="B198" s="38"/>
      <c r="C198" s="272" t="s">
        <v>278</v>
      </c>
      <c r="D198" s="272" t="s">
        <v>240</v>
      </c>
      <c r="E198" s="273" t="s">
        <v>275</v>
      </c>
      <c r="F198" s="274" t="s">
        <v>276</v>
      </c>
      <c r="G198" s="275" t="s">
        <v>126</v>
      </c>
      <c r="H198" s="276">
        <v>452</v>
      </c>
      <c r="I198" s="277"/>
      <c r="J198" s="278">
        <f>ROUND(I198*H198,2)</f>
        <v>0</v>
      </c>
      <c r="K198" s="279"/>
      <c r="L198" s="280"/>
      <c r="M198" s="281" t="s">
        <v>1</v>
      </c>
      <c r="N198" s="282" t="s">
        <v>38</v>
      </c>
      <c r="O198" s="90"/>
      <c r="P198" s="245">
        <f>O198*H198</f>
        <v>0</v>
      </c>
      <c r="Q198" s="245">
        <v>0.086</v>
      </c>
      <c r="R198" s="245">
        <f>Q198*H198</f>
        <v>38.872</v>
      </c>
      <c r="S198" s="245">
        <v>0</v>
      </c>
      <c r="T198" s="246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47" t="s">
        <v>159</v>
      </c>
      <c r="AT198" s="247" t="s">
        <v>240</v>
      </c>
      <c r="AU198" s="247" t="s">
        <v>82</v>
      </c>
      <c r="AY198" s="16" t="s">
        <v>121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16" t="s">
        <v>78</v>
      </c>
      <c r="BK198" s="248">
        <f>ROUND(I198*H198,2)</f>
        <v>0</v>
      </c>
      <c r="BL198" s="16" t="s">
        <v>127</v>
      </c>
      <c r="BM198" s="247" t="s">
        <v>460</v>
      </c>
    </row>
    <row r="199" spans="1:65" s="2" customFormat="1" ht="24" customHeight="1">
      <c r="A199" s="37"/>
      <c r="B199" s="38"/>
      <c r="C199" s="235" t="s">
        <v>282</v>
      </c>
      <c r="D199" s="235" t="s">
        <v>123</v>
      </c>
      <c r="E199" s="236" t="s">
        <v>279</v>
      </c>
      <c r="F199" s="237" t="s">
        <v>280</v>
      </c>
      <c r="G199" s="238" t="s">
        <v>156</v>
      </c>
      <c r="H199" s="239">
        <v>495</v>
      </c>
      <c r="I199" s="240"/>
      <c r="J199" s="241">
        <f>ROUND(I199*H199,2)</f>
        <v>0</v>
      </c>
      <c r="K199" s="242"/>
      <c r="L199" s="43"/>
      <c r="M199" s="243" t="s">
        <v>1</v>
      </c>
      <c r="N199" s="244" t="s">
        <v>38</v>
      </c>
      <c r="O199" s="90"/>
      <c r="P199" s="245">
        <f>O199*H199</f>
        <v>0</v>
      </c>
      <c r="Q199" s="245">
        <v>0.09599</v>
      </c>
      <c r="R199" s="245">
        <f>Q199*H199</f>
        <v>47.51505</v>
      </c>
      <c r="S199" s="245">
        <v>0</v>
      </c>
      <c r="T199" s="246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47" t="s">
        <v>127</v>
      </c>
      <c r="AT199" s="247" t="s">
        <v>123</v>
      </c>
      <c r="AU199" s="247" t="s">
        <v>82</v>
      </c>
      <c r="AY199" s="16" t="s">
        <v>121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16" t="s">
        <v>78</v>
      </c>
      <c r="BK199" s="248">
        <f>ROUND(I199*H199,2)</f>
        <v>0</v>
      </c>
      <c r="BL199" s="16" t="s">
        <v>127</v>
      </c>
      <c r="BM199" s="247" t="s">
        <v>461</v>
      </c>
    </row>
    <row r="200" spans="1:51" s="13" customFormat="1" ht="12">
      <c r="A200" s="13"/>
      <c r="B200" s="249"/>
      <c r="C200" s="250"/>
      <c r="D200" s="251" t="s">
        <v>137</v>
      </c>
      <c r="E200" s="252" t="s">
        <v>1</v>
      </c>
      <c r="F200" s="253" t="s">
        <v>462</v>
      </c>
      <c r="G200" s="250"/>
      <c r="H200" s="254">
        <v>495</v>
      </c>
      <c r="I200" s="255"/>
      <c r="J200" s="250"/>
      <c r="K200" s="250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137</v>
      </c>
      <c r="AU200" s="260" t="s">
        <v>82</v>
      </c>
      <c r="AV200" s="13" t="s">
        <v>82</v>
      </c>
      <c r="AW200" s="13" t="s">
        <v>30</v>
      </c>
      <c r="AX200" s="13" t="s">
        <v>73</v>
      </c>
      <c r="AY200" s="260" t="s">
        <v>121</v>
      </c>
    </row>
    <row r="201" spans="1:51" s="14" customFormat="1" ht="12">
      <c r="A201" s="14"/>
      <c r="B201" s="261"/>
      <c r="C201" s="262"/>
      <c r="D201" s="251" t="s">
        <v>137</v>
      </c>
      <c r="E201" s="263" t="s">
        <v>1</v>
      </c>
      <c r="F201" s="264" t="s">
        <v>139</v>
      </c>
      <c r="G201" s="262"/>
      <c r="H201" s="265">
        <v>495</v>
      </c>
      <c r="I201" s="266"/>
      <c r="J201" s="262"/>
      <c r="K201" s="262"/>
      <c r="L201" s="267"/>
      <c r="M201" s="268"/>
      <c r="N201" s="269"/>
      <c r="O201" s="269"/>
      <c r="P201" s="269"/>
      <c r="Q201" s="269"/>
      <c r="R201" s="269"/>
      <c r="S201" s="269"/>
      <c r="T201" s="27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1" t="s">
        <v>137</v>
      </c>
      <c r="AU201" s="271" t="s">
        <v>82</v>
      </c>
      <c r="AV201" s="14" t="s">
        <v>127</v>
      </c>
      <c r="AW201" s="14" t="s">
        <v>30</v>
      </c>
      <c r="AX201" s="14" t="s">
        <v>78</v>
      </c>
      <c r="AY201" s="271" t="s">
        <v>121</v>
      </c>
    </row>
    <row r="202" spans="1:65" s="2" customFormat="1" ht="16.5" customHeight="1">
      <c r="A202" s="37"/>
      <c r="B202" s="38"/>
      <c r="C202" s="272" t="s">
        <v>286</v>
      </c>
      <c r="D202" s="272" t="s">
        <v>240</v>
      </c>
      <c r="E202" s="273" t="s">
        <v>283</v>
      </c>
      <c r="F202" s="274" t="s">
        <v>284</v>
      </c>
      <c r="G202" s="275" t="s">
        <v>156</v>
      </c>
      <c r="H202" s="276">
        <v>495</v>
      </c>
      <c r="I202" s="277"/>
      <c r="J202" s="278">
        <f>ROUND(I202*H202,2)</f>
        <v>0</v>
      </c>
      <c r="K202" s="279"/>
      <c r="L202" s="280"/>
      <c r="M202" s="281" t="s">
        <v>1</v>
      </c>
      <c r="N202" s="282" t="s">
        <v>38</v>
      </c>
      <c r="O202" s="90"/>
      <c r="P202" s="245">
        <f>O202*H202</f>
        <v>0</v>
      </c>
      <c r="Q202" s="245">
        <v>0.058</v>
      </c>
      <c r="R202" s="245">
        <f>Q202*H202</f>
        <v>28.71</v>
      </c>
      <c r="S202" s="245">
        <v>0</v>
      </c>
      <c r="T202" s="246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47" t="s">
        <v>159</v>
      </c>
      <c r="AT202" s="247" t="s">
        <v>240</v>
      </c>
      <c r="AU202" s="247" t="s">
        <v>82</v>
      </c>
      <c r="AY202" s="16" t="s">
        <v>121</v>
      </c>
      <c r="BE202" s="248">
        <f>IF(N202="základní",J202,0)</f>
        <v>0</v>
      </c>
      <c r="BF202" s="248">
        <f>IF(N202="snížená",J202,0)</f>
        <v>0</v>
      </c>
      <c r="BG202" s="248">
        <f>IF(N202="zákl. přenesená",J202,0)</f>
        <v>0</v>
      </c>
      <c r="BH202" s="248">
        <f>IF(N202="sníž. přenesená",J202,0)</f>
        <v>0</v>
      </c>
      <c r="BI202" s="248">
        <f>IF(N202="nulová",J202,0)</f>
        <v>0</v>
      </c>
      <c r="BJ202" s="16" t="s">
        <v>78</v>
      </c>
      <c r="BK202" s="248">
        <f>ROUND(I202*H202,2)</f>
        <v>0</v>
      </c>
      <c r="BL202" s="16" t="s">
        <v>127</v>
      </c>
      <c r="BM202" s="247" t="s">
        <v>463</v>
      </c>
    </row>
    <row r="203" spans="1:65" s="2" customFormat="1" ht="24" customHeight="1">
      <c r="A203" s="37"/>
      <c r="B203" s="38"/>
      <c r="C203" s="235" t="s">
        <v>291</v>
      </c>
      <c r="D203" s="235" t="s">
        <v>123</v>
      </c>
      <c r="E203" s="236" t="s">
        <v>287</v>
      </c>
      <c r="F203" s="237" t="s">
        <v>288</v>
      </c>
      <c r="G203" s="238" t="s">
        <v>156</v>
      </c>
      <c r="H203" s="239">
        <v>400</v>
      </c>
      <c r="I203" s="240"/>
      <c r="J203" s="241">
        <f>ROUND(I203*H203,2)</f>
        <v>0</v>
      </c>
      <c r="K203" s="242"/>
      <c r="L203" s="43"/>
      <c r="M203" s="243" t="s">
        <v>1</v>
      </c>
      <c r="N203" s="244" t="s">
        <v>38</v>
      </c>
      <c r="O203" s="90"/>
      <c r="P203" s="245">
        <f>O203*H203</f>
        <v>0</v>
      </c>
      <c r="Q203" s="245">
        <v>0.00012</v>
      </c>
      <c r="R203" s="245">
        <f>Q203*H203</f>
        <v>0.048</v>
      </c>
      <c r="S203" s="245">
        <v>0</v>
      </c>
      <c r="T203" s="246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47" t="s">
        <v>127</v>
      </c>
      <c r="AT203" s="247" t="s">
        <v>123</v>
      </c>
      <c r="AU203" s="247" t="s">
        <v>82</v>
      </c>
      <c r="AY203" s="16" t="s">
        <v>121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16" t="s">
        <v>78</v>
      </c>
      <c r="BK203" s="248">
        <f>ROUND(I203*H203,2)</f>
        <v>0</v>
      </c>
      <c r="BL203" s="16" t="s">
        <v>127</v>
      </c>
      <c r="BM203" s="247" t="s">
        <v>464</v>
      </c>
    </row>
    <row r="204" spans="1:51" s="13" customFormat="1" ht="12">
      <c r="A204" s="13"/>
      <c r="B204" s="249"/>
      <c r="C204" s="250"/>
      <c r="D204" s="251" t="s">
        <v>137</v>
      </c>
      <c r="E204" s="252" t="s">
        <v>1</v>
      </c>
      <c r="F204" s="253" t="s">
        <v>465</v>
      </c>
      <c r="G204" s="250"/>
      <c r="H204" s="254">
        <v>400</v>
      </c>
      <c r="I204" s="255"/>
      <c r="J204" s="250"/>
      <c r="K204" s="250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137</v>
      </c>
      <c r="AU204" s="260" t="s">
        <v>82</v>
      </c>
      <c r="AV204" s="13" t="s">
        <v>82</v>
      </c>
      <c r="AW204" s="13" t="s">
        <v>30</v>
      </c>
      <c r="AX204" s="13" t="s">
        <v>73</v>
      </c>
      <c r="AY204" s="260" t="s">
        <v>121</v>
      </c>
    </row>
    <row r="205" spans="1:51" s="14" customFormat="1" ht="12">
      <c r="A205" s="14"/>
      <c r="B205" s="261"/>
      <c r="C205" s="262"/>
      <c r="D205" s="251" t="s">
        <v>137</v>
      </c>
      <c r="E205" s="263" t="s">
        <v>1</v>
      </c>
      <c r="F205" s="264" t="s">
        <v>139</v>
      </c>
      <c r="G205" s="262"/>
      <c r="H205" s="265">
        <v>400</v>
      </c>
      <c r="I205" s="266"/>
      <c r="J205" s="262"/>
      <c r="K205" s="262"/>
      <c r="L205" s="267"/>
      <c r="M205" s="268"/>
      <c r="N205" s="269"/>
      <c r="O205" s="269"/>
      <c r="P205" s="269"/>
      <c r="Q205" s="269"/>
      <c r="R205" s="269"/>
      <c r="S205" s="269"/>
      <c r="T205" s="27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1" t="s">
        <v>137</v>
      </c>
      <c r="AU205" s="271" t="s">
        <v>82</v>
      </c>
      <c r="AV205" s="14" t="s">
        <v>127</v>
      </c>
      <c r="AW205" s="14" t="s">
        <v>30</v>
      </c>
      <c r="AX205" s="14" t="s">
        <v>78</v>
      </c>
      <c r="AY205" s="271" t="s">
        <v>121</v>
      </c>
    </row>
    <row r="206" spans="1:65" s="2" customFormat="1" ht="24" customHeight="1">
      <c r="A206" s="37"/>
      <c r="B206" s="38"/>
      <c r="C206" s="235" t="s">
        <v>295</v>
      </c>
      <c r="D206" s="235" t="s">
        <v>123</v>
      </c>
      <c r="E206" s="236" t="s">
        <v>292</v>
      </c>
      <c r="F206" s="237" t="s">
        <v>293</v>
      </c>
      <c r="G206" s="238" t="s">
        <v>156</v>
      </c>
      <c r="H206" s="239">
        <v>400</v>
      </c>
      <c r="I206" s="240"/>
      <c r="J206" s="241">
        <f>ROUND(I206*H206,2)</f>
        <v>0</v>
      </c>
      <c r="K206" s="242"/>
      <c r="L206" s="43"/>
      <c r="M206" s="243" t="s">
        <v>1</v>
      </c>
      <c r="N206" s="244" t="s">
        <v>38</v>
      </c>
      <c r="O206" s="90"/>
      <c r="P206" s="245">
        <f>O206*H206</f>
        <v>0</v>
      </c>
      <c r="Q206" s="245">
        <v>0</v>
      </c>
      <c r="R206" s="245">
        <f>Q206*H206</f>
        <v>0</v>
      </c>
      <c r="S206" s="245">
        <v>0</v>
      </c>
      <c r="T206" s="246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47" t="s">
        <v>127</v>
      </c>
      <c r="AT206" s="247" t="s">
        <v>123</v>
      </c>
      <c r="AU206" s="247" t="s">
        <v>82</v>
      </c>
      <c r="AY206" s="16" t="s">
        <v>121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6" t="s">
        <v>78</v>
      </c>
      <c r="BK206" s="248">
        <f>ROUND(I206*H206,2)</f>
        <v>0</v>
      </c>
      <c r="BL206" s="16" t="s">
        <v>127</v>
      </c>
      <c r="BM206" s="247" t="s">
        <v>466</v>
      </c>
    </row>
    <row r="207" spans="1:65" s="2" customFormat="1" ht="16.5" customHeight="1">
      <c r="A207" s="37"/>
      <c r="B207" s="38"/>
      <c r="C207" s="235" t="s">
        <v>301</v>
      </c>
      <c r="D207" s="235" t="s">
        <v>123</v>
      </c>
      <c r="E207" s="236" t="s">
        <v>296</v>
      </c>
      <c r="F207" s="237" t="s">
        <v>297</v>
      </c>
      <c r="G207" s="238" t="s">
        <v>156</v>
      </c>
      <c r="H207" s="239">
        <v>400</v>
      </c>
      <c r="I207" s="240"/>
      <c r="J207" s="241">
        <f>ROUND(I207*H207,2)</f>
        <v>0</v>
      </c>
      <c r="K207" s="242"/>
      <c r="L207" s="43"/>
      <c r="M207" s="243" t="s">
        <v>1</v>
      </c>
      <c r="N207" s="244" t="s">
        <v>38</v>
      </c>
      <c r="O207" s="90"/>
      <c r="P207" s="245">
        <f>O207*H207</f>
        <v>0</v>
      </c>
      <c r="Q207" s="245">
        <v>0</v>
      </c>
      <c r="R207" s="245">
        <f>Q207*H207</f>
        <v>0</v>
      </c>
      <c r="S207" s="245">
        <v>0</v>
      </c>
      <c r="T207" s="246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47" t="s">
        <v>127</v>
      </c>
      <c r="AT207" s="247" t="s">
        <v>123</v>
      </c>
      <c r="AU207" s="247" t="s">
        <v>82</v>
      </c>
      <c r="AY207" s="16" t="s">
        <v>121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16" t="s">
        <v>78</v>
      </c>
      <c r="BK207" s="248">
        <f>ROUND(I207*H207,2)</f>
        <v>0</v>
      </c>
      <c r="BL207" s="16" t="s">
        <v>127</v>
      </c>
      <c r="BM207" s="247" t="s">
        <v>467</v>
      </c>
    </row>
    <row r="208" spans="1:63" s="12" customFormat="1" ht="22.8" customHeight="1">
      <c r="A208" s="12"/>
      <c r="B208" s="219"/>
      <c r="C208" s="220"/>
      <c r="D208" s="221" t="s">
        <v>72</v>
      </c>
      <c r="E208" s="233" t="s">
        <v>299</v>
      </c>
      <c r="F208" s="233" t="s">
        <v>300</v>
      </c>
      <c r="G208" s="220"/>
      <c r="H208" s="220"/>
      <c r="I208" s="223"/>
      <c r="J208" s="234">
        <f>BK208</f>
        <v>0</v>
      </c>
      <c r="K208" s="220"/>
      <c r="L208" s="225"/>
      <c r="M208" s="226"/>
      <c r="N208" s="227"/>
      <c r="O208" s="227"/>
      <c r="P208" s="228">
        <f>SUM(P209:P221)</f>
        <v>0</v>
      </c>
      <c r="Q208" s="227"/>
      <c r="R208" s="228">
        <f>SUM(R209:R221)</f>
        <v>0</v>
      </c>
      <c r="S208" s="227"/>
      <c r="T208" s="229">
        <f>SUM(T209:T221)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30" t="s">
        <v>78</v>
      </c>
      <c r="AT208" s="231" t="s">
        <v>72</v>
      </c>
      <c r="AU208" s="231" t="s">
        <v>78</v>
      </c>
      <c r="AY208" s="230" t="s">
        <v>121</v>
      </c>
      <c r="BK208" s="232">
        <f>SUM(BK209:BK221)</f>
        <v>0</v>
      </c>
    </row>
    <row r="209" spans="1:65" s="2" customFormat="1" ht="16.5" customHeight="1">
      <c r="A209" s="37"/>
      <c r="B209" s="38"/>
      <c r="C209" s="235" t="s">
        <v>305</v>
      </c>
      <c r="D209" s="235" t="s">
        <v>123</v>
      </c>
      <c r="E209" s="236" t="s">
        <v>306</v>
      </c>
      <c r="F209" s="237" t="s">
        <v>307</v>
      </c>
      <c r="G209" s="238" t="s">
        <v>196</v>
      </c>
      <c r="H209" s="239">
        <v>1054.746</v>
      </c>
      <c r="I209" s="240"/>
      <c r="J209" s="241">
        <f>ROUND(I209*H209,2)</f>
        <v>0</v>
      </c>
      <c r="K209" s="242"/>
      <c r="L209" s="43"/>
      <c r="M209" s="243" t="s">
        <v>1</v>
      </c>
      <c r="N209" s="244" t="s">
        <v>38</v>
      </c>
      <c r="O209" s="90"/>
      <c r="P209" s="245">
        <f>O209*H209</f>
        <v>0</v>
      </c>
      <c r="Q209" s="245">
        <v>0</v>
      </c>
      <c r="R209" s="245">
        <f>Q209*H209</f>
        <v>0</v>
      </c>
      <c r="S209" s="245">
        <v>0</v>
      </c>
      <c r="T209" s="246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47" t="s">
        <v>127</v>
      </c>
      <c r="AT209" s="247" t="s">
        <v>123</v>
      </c>
      <c r="AU209" s="247" t="s">
        <v>82</v>
      </c>
      <c r="AY209" s="16" t="s">
        <v>121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16" t="s">
        <v>78</v>
      </c>
      <c r="BK209" s="248">
        <f>ROUND(I209*H209,2)</f>
        <v>0</v>
      </c>
      <c r="BL209" s="16" t="s">
        <v>127</v>
      </c>
      <c r="BM209" s="247" t="s">
        <v>468</v>
      </c>
    </row>
    <row r="210" spans="1:65" s="2" customFormat="1" ht="24" customHeight="1">
      <c r="A210" s="37"/>
      <c r="B210" s="38"/>
      <c r="C210" s="235" t="s">
        <v>309</v>
      </c>
      <c r="D210" s="235" t="s">
        <v>123</v>
      </c>
      <c r="E210" s="236" t="s">
        <v>310</v>
      </c>
      <c r="F210" s="237" t="s">
        <v>311</v>
      </c>
      <c r="G210" s="238" t="s">
        <v>196</v>
      </c>
      <c r="H210" s="239">
        <v>8437.968</v>
      </c>
      <c r="I210" s="240"/>
      <c r="J210" s="241">
        <f>ROUND(I210*H210,2)</f>
        <v>0</v>
      </c>
      <c r="K210" s="242"/>
      <c r="L210" s="43"/>
      <c r="M210" s="243" t="s">
        <v>1</v>
      </c>
      <c r="N210" s="244" t="s">
        <v>38</v>
      </c>
      <c r="O210" s="90"/>
      <c r="P210" s="245">
        <f>O210*H210</f>
        <v>0</v>
      </c>
      <c r="Q210" s="245">
        <v>0</v>
      </c>
      <c r="R210" s="245">
        <f>Q210*H210</f>
        <v>0</v>
      </c>
      <c r="S210" s="245">
        <v>0</v>
      </c>
      <c r="T210" s="246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47" t="s">
        <v>127</v>
      </c>
      <c r="AT210" s="247" t="s">
        <v>123</v>
      </c>
      <c r="AU210" s="247" t="s">
        <v>82</v>
      </c>
      <c r="AY210" s="16" t="s">
        <v>121</v>
      </c>
      <c r="BE210" s="248">
        <f>IF(N210="základní",J210,0)</f>
        <v>0</v>
      </c>
      <c r="BF210" s="248">
        <f>IF(N210="snížená",J210,0)</f>
        <v>0</v>
      </c>
      <c r="BG210" s="248">
        <f>IF(N210="zákl. přenesená",J210,0)</f>
        <v>0</v>
      </c>
      <c r="BH210" s="248">
        <f>IF(N210="sníž. přenesená",J210,0)</f>
        <v>0</v>
      </c>
      <c r="BI210" s="248">
        <f>IF(N210="nulová",J210,0)</f>
        <v>0</v>
      </c>
      <c r="BJ210" s="16" t="s">
        <v>78</v>
      </c>
      <c r="BK210" s="248">
        <f>ROUND(I210*H210,2)</f>
        <v>0</v>
      </c>
      <c r="BL210" s="16" t="s">
        <v>127</v>
      </c>
      <c r="BM210" s="247" t="s">
        <v>469</v>
      </c>
    </row>
    <row r="211" spans="1:51" s="13" customFormat="1" ht="12">
      <c r="A211" s="13"/>
      <c r="B211" s="249"/>
      <c r="C211" s="250"/>
      <c r="D211" s="251" t="s">
        <v>137</v>
      </c>
      <c r="E211" s="252" t="s">
        <v>1</v>
      </c>
      <c r="F211" s="253" t="s">
        <v>470</v>
      </c>
      <c r="G211" s="250"/>
      <c r="H211" s="254">
        <v>8437.968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137</v>
      </c>
      <c r="AU211" s="260" t="s">
        <v>82</v>
      </c>
      <c r="AV211" s="13" t="s">
        <v>82</v>
      </c>
      <c r="AW211" s="13" t="s">
        <v>30</v>
      </c>
      <c r="AX211" s="13" t="s">
        <v>73</v>
      </c>
      <c r="AY211" s="260" t="s">
        <v>121</v>
      </c>
    </row>
    <row r="212" spans="1:51" s="14" customFormat="1" ht="12">
      <c r="A212" s="14"/>
      <c r="B212" s="261"/>
      <c r="C212" s="262"/>
      <c r="D212" s="251" t="s">
        <v>137</v>
      </c>
      <c r="E212" s="263" t="s">
        <v>1</v>
      </c>
      <c r="F212" s="264" t="s">
        <v>139</v>
      </c>
      <c r="G212" s="262"/>
      <c r="H212" s="265">
        <v>8437.968</v>
      </c>
      <c r="I212" s="266"/>
      <c r="J212" s="262"/>
      <c r="K212" s="262"/>
      <c r="L212" s="267"/>
      <c r="M212" s="268"/>
      <c r="N212" s="269"/>
      <c r="O212" s="269"/>
      <c r="P212" s="269"/>
      <c r="Q212" s="269"/>
      <c r="R212" s="269"/>
      <c r="S212" s="269"/>
      <c r="T212" s="27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1" t="s">
        <v>137</v>
      </c>
      <c r="AU212" s="271" t="s">
        <v>82</v>
      </c>
      <c r="AV212" s="14" t="s">
        <v>127</v>
      </c>
      <c r="AW212" s="14" t="s">
        <v>30</v>
      </c>
      <c r="AX212" s="14" t="s">
        <v>78</v>
      </c>
      <c r="AY212" s="271" t="s">
        <v>121</v>
      </c>
    </row>
    <row r="213" spans="1:65" s="2" customFormat="1" ht="16.5" customHeight="1">
      <c r="A213" s="37"/>
      <c r="B213" s="38"/>
      <c r="C213" s="235" t="s">
        <v>314</v>
      </c>
      <c r="D213" s="235" t="s">
        <v>123</v>
      </c>
      <c r="E213" s="236" t="s">
        <v>315</v>
      </c>
      <c r="F213" s="237" t="s">
        <v>316</v>
      </c>
      <c r="G213" s="238" t="s">
        <v>196</v>
      </c>
      <c r="H213" s="239">
        <v>905.738</v>
      </c>
      <c r="I213" s="240"/>
      <c r="J213" s="241">
        <f>ROUND(I213*H213,2)</f>
        <v>0</v>
      </c>
      <c r="K213" s="242"/>
      <c r="L213" s="43"/>
      <c r="M213" s="243" t="s">
        <v>1</v>
      </c>
      <c r="N213" s="244" t="s">
        <v>38</v>
      </c>
      <c r="O213" s="90"/>
      <c r="P213" s="245">
        <f>O213*H213</f>
        <v>0</v>
      </c>
      <c r="Q213" s="245">
        <v>0</v>
      </c>
      <c r="R213" s="245">
        <f>Q213*H213</f>
        <v>0</v>
      </c>
      <c r="S213" s="245">
        <v>0</v>
      </c>
      <c r="T213" s="246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47" t="s">
        <v>127</v>
      </c>
      <c r="AT213" s="247" t="s">
        <v>123</v>
      </c>
      <c r="AU213" s="247" t="s">
        <v>82</v>
      </c>
      <c r="AY213" s="16" t="s">
        <v>121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16" t="s">
        <v>78</v>
      </c>
      <c r="BK213" s="248">
        <f>ROUND(I213*H213,2)</f>
        <v>0</v>
      </c>
      <c r="BL213" s="16" t="s">
        <v>127</v>
      </c>
      <c r="BM213" s="247" t="s">
        <v>471</v>
      </c>
    </row>
    <row r="214" spans="1:51" s="13" customFormat="1" ht="12">
      <c r="A214" s="13"/>
      <c r="B214" s="249"/>
      <c r="C214" s="250"/>
      <c r="D214" s="251" t="s">
        <v>137</v>
      </c>
      <c r="E214" s="252" t="s">
        <v>1</v>
      </c>
      <c r="F214" s="253" t="s">
        <v>472</v>
      </c>
      <c r="G214" s="250"/>
      <c r="H214" s="254">
        <v>905.738</v>
      </c>
      <c r="I214" s="255"/>
      <c r="J214" s="250"/>
      <c r="K214" s="250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137</v>
      </c>
      <c r="AU214" s="260" t="s">
        <v>82</v>
      </c>
      <c r="AV214" s="13" t="s">
        <v>82</v>
      </c>
      <c r="AW214" s="13" t="s">
        <v>30</v>
      </c>
      <c r="AX214" s="13" t="s">
        <v>78</v>
      </c>
      <c r="AY214" s="260" t="s">
        <v>121</v>
      </c>
    </row>
    <row r="215" spans="1:65" s="2" customFormat="1" ht="24" customHeight="1">
      <c r="A215" s="37"/>
      <c r="B215" s="38"/>
      <c r="C215" s="235" t="s">
        <v>319</v>
      </c>
      <c r="D215" s="235" t="s">
        <v>123</v>
      </c>
      <c r="E215" s="236" t="s">
        <v>320</v>
      </c>
      <c r="F215" s="237" t="s">
        <v>321</v>
      </c>
      <c r="G215" s="238" t="s">
        <v>196</v>
      </c>
      <c r="H215" s="239">
        <v>7152.304</v>
      </c>
      <c r="I215" s="240"/>
      <c r="J215" s="241">
        <f>ROUND(I215*H215,2)</f>
        <v>0</v>
      </c>
      <c r="K215" s="242"/>
      <c r="L215" s="43"/>
      <c r="M215" s="243" t="s">
        <v>1</v>
      </c>
      <c r="N215" s="244" t="s">
        <v>38</v>
      </c>
      <c r="O215" s="90"/>
      <c r="P215" s="245">
        <f>O215*H215</f>
        <v>0</v>
      </c>
      <c r="Q215" s="245">
        <v>0</v>
      </c>
      <c r="R215" s="245">
        <f>Q215*H215</f>
        <v>0</v>
      </c>
      <c r="S215" s="245">
        <v>0</v>
      </c>
      <c r="T215" s="246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47" t="s">
        <v>127</v>
      </c>
      <c r="AT215" s="247" t="s">
        <v>123</v>
      </c>
      <c r="AU215" s="247" t="s">
        <v>82</v>
      </c>
      <c r="AY215" s="16" t="s">
        <v>121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16" t="s">
        <v>78</v>
      </c>
      <c r="BK215" s="248">
        <f>ROUND(I215*H215,2)</f>
        <v>0</v>
      </c>
      <c r="BL215" s="16" t="s">
        <v>127</v>
      </c>
      <c r="BM215" s="247" t="s">
        <v>473</v>
      </c>
    </row>
    <row r="216" spans="1:51" s="13" customFormat="1" ht="12">
      <c r="A216" s="13"/>
      <c r="B216" s="249"/>
      <c r="C216" s="250"/>
      <c r="D216" s="251" t="s">
        <v>137</v>
      </c>
      <c r="E216" s="252" t="s">
        <v>1</v>
      </c>
      <c r="F216" s="253" t="s">
        <v>474</v>
      </c>
      <c r="G216" s="250"/>
      <c r="H216" s="254">
        <v>7152.304</v>
      </c>
      <c r="I216" s="255"/>
      <c r="J216" s="250"/>
      <c r="K216" s="250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137</v>
      </c>
      <c r="AU216" s="260" t="s">
        <v>82</v>
      </c>
      <c r="AV216" s="13" t="s">
        <v>82</v>
      </c>
      <c r="AW216" s="13" t="s">
        <v>30</v>
      </c>
      <c r="AX216" s="13" t="s">
        <v>73</v>
      </c>
      <c r="AY216" s="260" t="s">
        <v>121</v>
      </c>
    </row>
    <row r="217" spans="1:51" s="14" customFormat="1" ht="12">
      <c r="A217" s="14"/>
      <c r="B217" s="261"/>
      <c r="C217" s="262"/>
      <c r="D217" s="251" t="s">
        <v>137</v>
      </c>
      <c r="E217" s="263" t="s">
        <v>1</v>
      </c>
      <c r="F217" s="264" t="s">
        <v>139</v>
      </c>
      <c r="G217" s="262"/>
      <c r="H217" s="265">
        <v>7152.304</v>
      </c>
      <c r="I217" s="266"/>
      <c r="J217" s="262"/>
      <c r="K217" s="262"/>
      <c r="L217" s="267"/>
      <c r="M217" s="268"/>
      <c r="N217" s="269"/>
      <c r="O217" s="269"/>
      <c r="P217" s="269"/>
      <c r="Q217" s="269"/>
      <c r="R217" s="269"/>
      <c r="S217" s="269"/>
      <c r="T217" s="27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1" t="s">
        <v>137</v>
      </c>
      <c r="AU217" s="271" t="s">
        <v>82</v>
      </c>
      <c r="AV217" s="14" t="s">
        <v>127</v>
      </c>
      <c r="AW217" s="14" t="s">
        <v>30</v>
      </c>
      <c r="AX217" s="14" t="s">
        <v>78</v>
      </c>
      <c r="AY217" s="271" t="s">
        <v>121</v>
      </c>
    </row>
    <row r="218" spans="1:65" s="2" customFormat="1" ht="24" customHeight="1">
      <c r="A218" s="37"/>
      <c r="B218" s="38"/>
      <c r="C218" s="235" t="s">
        <v>324</v>
      </c>
      <c r="D218" s="235" t="s">
        <v>123</v>
      </c>
      <c r="E218" s="236" t="s">
        <v>325</v>
      </c>
      <c r="F218" s="237" t="s">
        <v>326</v>
      </c>
      <c r="G218" s="238" t="s">
        <v>196</v>
      </c>
      <c r="H218" s="239">
        <v>183.4</v>
      </c>
      <c r="I218" s="240"/>
      <c r="J218" s="241">
        <f>ROUND(I218*H218,2)</f>
        <v>0</v>
      </c>
      <c r="K218" s="242"/>
      <c r="L218" s="43"/>
      <c r="M218" s="243" t="s">
        <v>1</v>
      </c>
      <c r="N218" s="244" t="s">
        <v>38</v>
      </c>
      <c r="O218" s="90"/>
      <c r="P218" s="245">
        <f>O218*H218</f>
        <v>0</v>
      </c>
      <c r="Q218" s="245">
        <v>0</v>
      </c>
      <c r="R218" s="245">
        <f>Q218*H218</f>
        <v>0</v>
      </c>
      <c r="S218" s="245">
        <v>0</v>
      </c>
      <c r="T218" s="246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47" t="s">
        <v>127</v>
      </c>
      <c r="AT218" s="247" t="s">
        <v>123</v>
      </c>
      <c r="AU218" s="247" t="s">
        <v>82</v>
      </c>
      <c r="AY218" s="16" t="s">
        <v>121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16" t="s">
        <v>78</v>
      </c>
      <c r="BK218" s="248">
        <f>ROUND(I218*H218,2)</f>
        <v>0</v>
      </c>
      <c r="BL218" s="16" t="s">
        <v>127</v>
      </c>
      <c r="BM218" s="247" t="s">
        <v>475</v>
      </c>
    </row>
    <row r="219" spans="1:65" s="2" customFormat="1" ht="24" customHeight="1">
      <c r="A219" s="37"/>
      <c r="B219" s="38"/>
      <c r="C219" s="235" t="s">
        <v>329</v>
      </c>
      <c r="D219" s="235" t="s">
        <v>123</v>
      </c>
      <c r="E219" s="236" t="s">
        <v>330</v>
      </c>
      <c r="F219" s="237" t="s">
        <v>331</v>
      </c>
      <c r="G219" s="238" t="s">
        <v>196</v>
      </c>
      <c r="H219" s="239">
        <v>721.428</v>
      </c>
      <c r="I219" s="240"/>
      <c r="J219" s="241">
        <f>ROUND(I219*H219,2)</f>
        <v>0</v>
      </c>
      <c r="K219" s="242"/>
      <c r="L219" s="43"/>
      <c r="M219" s="243" t="s">
        <v>1</v>
      </c>
      <c r="N219" s="244" t="s">
        <v>38</v>
      </c>
      <c r="O219" s="90"/>
      <c r="P219" s="245">
        <f>O219*H219</f>
        <v>0</v>
      </c>
      <c r="Q219" s="245">
        <v>0</v>
      </c>
      <c r="R219" s="245">
        <f>Q219*H219</f>
        <v>0</v>
      </c>
      <c r="S219" s="245">
        <v>0</v>
      </c>
      <c r="T219" s="246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47" t="s">
        <v>127</v>
      </c>
      <c r="AT219" s="247" t="s">
        <v>123</v>
      </c>
      <c r="AU219" s="247" t="s">
        <v>82</v>
      </c>
      <c r="AY219" s="16" t="s">
        <v>121</v>
      </c>
      <c r="BE219" s="248">
        <f>IF(N219="základní",J219,0)</f>
        <v>0</v>
      </c>
      <c r="BF219" s="248">
        <f>IF(N219="snížená",J219,0)</f>
        <v>0</v>
      </c>
      <c r="BG219" s="248">
        <f>IF(N219="zákl. přenesená",J219,0)</f>
        <v>0</v>
      </c>
      <c r="BH219" s="248">
        <f>IF(N219="sníž. přenesená",J219,0)</f>
        <v>0</v>
      </c>
      <c r="BI219" s="248">
        <f>IF(N219="nulová",J219,0)</f>
        <v>0</v>
      </c>
      <c r="BJ219" s="16" t="s">
        <v>78</v>
      </c>
      <c r="BK219" s="248">
        <f>ROUND(I219*H219,2)</f>
        <v>0</v>
      </c>
      <c r="BL219" s="16" t="s">
        <v>127</v>
      </c>
      <c r="BM219" s="247" t="s">
        <v>476</v>
      </c>
    </row>
    <row r="220" spans="1:65" s="2" customFormat="1" ht="24" customHeight="1">
      <c r="A220" s="37"/>
      <c r="B220" s="38"/>
      <c r="C220" s="235" t="s">
        <v>334</v>
      </c>
      <c r="D220" s="235" t="s">
        <v>123</v>
      </c>
      <c r="E220" s="236" t="s">
        <v>335</v>
      </c>
      <c r="F220" s="237" t="s">
        <v>336</v>
      </c>
      <c r="G220" s="238" t="s">
        <v>196</v>
      </c>
      <c r="H220" s="239">
        <v>1054.746</v>
      </c>
      <c r="I220" s="240"/>
      <c r="J220" s="241">
        <f>ROUND(I220*H220,2)</f>
        <v>0</v>
      </c>
      <c r="K220" s="242"/>
      <c r="L220" s="43"/>
      <c r="M220" s="243" t="s">
        <v>1</v>
      </c>
      <c r="N220" s="244" t="s">
        <v>38</v>
      </c>
      <c r="O220" s="90"/>
      <c r="P220" s="245">
        <f>O220*H220</f>
        <v>0</v>
      </c>
      <c r="Q220" s="245">
        <v>0</v>
      </c>
      <c r="R220" s="245">
        <f>Q220*H220</f>
        <v>0</v>
      </c>
      <c r="S220" s="245">
        <v>0</v>
      </c>
      <c r="T220" s="246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47" t="s">
        <v>127</v>
      </c>
      <c r="AT220" s="247" t="s">
        <v>123</v>
      </c>
      <c r="AU220" s="247" t="s">
        <v>82</v>
      </c>
      <c r="AY220" s="16" t="s">
        <v>121</v>
      </c>
      <c r="BE220" s="248">
        <f>IF(N220="základní",J220,0)</f>
        <v>0</v>
      </c>
      <c r="BF220" s="248">
        <f>IF(N220="snížená",J220,0)</f>
        <v>0</v>
      </c>
      <c r="BG220" s="248">
        <f>IF(N220="zákl. přenesená",J220,0)</f>
        <v>0</v>
      </c>
      <c r="BH220" s="248">
        <f>IF(N220="sníž. přenesená",J220,0)</f>
        <v>0</v>
      </c>
      <c r="BI220" s="248">
        <f>IF(N220="nulová",J220,0)</f>
        <v>0</v>
      </c>
      <c r="BJ220" s="16" t="s">
        <v>78</v>
      </c>
      <c r="BK220" s="248">
        <f>ROUND(I220*H220,2)</f>
        <v>0</v>
      </c>
      <c r="BL220" s="16" t="s">
        <v>127</v>
      </c>
      <c r="BM220" s="247" t="s">
        <v>477</v>
      </c>
    </row>
    <row r="221" spans="1:65" s="2" customFormat="1" ht="24" customHeight="1">
      <c r="A221" s="37"/>
      <c r="B221" s="38"/>
      <c r="C221" s="235" t="s">
        <v>340</v>
      </c>
      <c r="D221" s="235" t="s">
        <v>123</v>
      </c>
      <c r="E221" s="236" t="s">
        <v>302</v>
      </c>
      <c r="F221" s="237" t="s">
        <v>303</v>
      </c>
      <c r="G221" s="238" t="s">
        <v>196</v>
      </c>
      <c r="H221" s="239">
        <v>2</v>
      </c>
      <c r="I221" s="240"/>
      <c r="J221" s="241">
        <f>ROUND(I221*H221,2)</f>
        <v>0</v>
      </c>
      <c r="K221" s="242"/>
      <c r="L221" s="43"/>
      <c r="M221" s="243" t="s">
        <v>1</v>
      </c>
      <c r="N221" s="244" t="s">
        <v>38</v>
      </c>
      <c r="O221" s="90"/>
      <c r="P221" s="245">
        <f>O221*H221</f>
        <v>0</v>
      </c>
      <c r="Q221" s="245">
        <v>0</v>
      </c>
      <c r="R221" s="245">
        <f>Q221*H221</f>
        <v>0</v>
      </c>
      <c r="S221" s="245">
        <v>0</v>
      </c>
      <c r="T221" s="246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47" t="s">
        <v>127</v>
      </c>
      <c r="AT221" s="247" t="s">
        <v>123</v>
      </c>
      <c r="AU221" s="247" t="s">
        <v>82</v>
      </c>
      <c r="AY221" s="16" t="s">
        <v>121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16" t="s">
        <v>78</v>
      </c>
      <c r="BK221" s="248">
        <f>ROUND(I221*H221,2)</f>
        <v>0</v>
      </c>
      <c r="BL221" s="16" t="s">
        <v>127</v>
      </c>
      <c r="BM221" s="247" t="s">
        <v>478</v>
      </c>
    </row>
    <row r="222" spans="1:63" s="12" customFormat="1" ht="22.8" customHeight="1">
      <c r="A222" s="12"/>
      <c r="B222" s="219"/>
      <c r="C222" s="220"/>
      <c r="D222" s="221" t="s">
        <v>72</v>
      </c>
      <c r="E222" s="233" t="s">
        <v>338</v>
      </c>
      <c r="F222" s="233" t="s">
        <v>339</v>
      </c>
      <c r="G222" s="220"/>
      <c r="H222" s="220"/>
      <c r="I222" s="223"/>
      <c r="J222" s="234">
        <f>BK222</f>
        <v>0</v>
      </c>
      <c r="K222" s="220"/>
      <c r="L222" s="225"/>
      <c r="M222" s="226"/>
      <c r="N222" s="227"/>
      <c r="O222" s="227"/>
      <c r="P222" s="228">
        <f>P223</f>
        <v>0</v>
      </c>
      <c r="Q222" s="227"/>
      <c r="R222" s="228">
        <f>R223</f>
        <v>0</v>
      </c>
      <c r="S222" s="227"/>
      <c r="T222" s="229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30" t="s">
        <v>78</v>
      </c>
      <c r="AT222" s="231" t="s">
        <v>72</v>
      </c>
      <c r="AU222" s="231" t="s">
        <v>78</v>
      </c>
      <c r="AY222" s="230" t="s">
        <v>121</v>
      </c>
      <c r="BK222" s="232">
        <f>BK223</f>
        <v>0</v>
      </c>
    </row>
    <row r="223" spans="1:65" s="2" customFormat="1" ht="24" customHeight="1">
      <c r="A223" s="37"/>
      <c r="B223" s="38"/>
      <c r="C223" s="235" t="s">
        <v>348</v>
      </c>
      <c r="D223" s="235" t="s">
        <v>123</v>
      </c>
      <c r="E223" s="236" t="s">
        <v>341</v>
      </c>
      <c r="F223" s="237" t="s">
        <v>342</v>
      </c>
      <c r="G223" s="238" t="s">
        <v>196</v>
      </c>
      <c r="H223" s="239">
        <v>453.128</v>
      </c>
      <c r="I223" s="240"/>
      <c r="J223" s="241">
        <f>ROUND(I223*H223,2)</f>
        <v>0</v>
      </c>
      <c r="K223" s="242"/>
      <c r="L223" s="43"/>
      <c r="M223" s="243" t="s">
        <v>1</v>
      </c>
      <c r="N223" s="244" t="s">
        <v>38</v>
      </c>
      <c r="O223" s="90"/>
      <c r="P223" s="245">
        <f>O223*H223</f>
        <v>0</v>
      </c>
      <c r="Q223" s="245">
        <v>0</v>
      </c>
      <c r="R223" s="245">
        <f>Q223*H223</f>
        <v>0</v>
      </c>
      <c r="S223" s="245">
        <v>0</v>
      </c>
      <c r="T223" s="246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47" t="s">
        <v>127</v>
      </c>
      <c r="AT223" s="247" t="s">
        <v>123</v>
      </c>
      <c r="AU223" s="247" t="s">
        <v>82</v>
      </c>
      <c r="AY223" s="16" t="s">
        <v>121</v>
      </c>
      <c r="BE223" s="248">
        <f>IF(N223="základní",J223,0)</f>
        <v>0</v>
      </c>
      <c r="BF223" s="248">
        <f>IF(N223="snížená",J223,0)</f>
        <v>0</v>
      </c>
      <c r="BG223" s="248">
        <f>IF(N223="zákl. přenesená",J223,0)</f>
        <v>0</v>
      </c>
      <c r="BH223" s="248">
        <f>IF(N223="sníž. přenesená",J223,0)</f>
        <v>0</v>
      </c>
      <c r="BI223" s="248">
        <f>IF(N223="nulová",J223,0)</f>
        <v>0</v>
      </c>
      <c r="BJ223" s="16" t="s">
        <v>78</v>
      </c>
      <c r="BK223" s="248">
        <f>ROUND(I223*H223,2)</f>
        <v>0</v>
      </c>
      <c r="BL223" s="16" t="s">
        <v>127</v>
      </c>
      <c r="BM223" s="247" t="s">
        <v>479</v>
      </c>
    </row>
    <row r="224" spans="1:63" s="12" customFormat="1" ht="25.9" customHeight="1">
      <c r="A224" s="12"/>
      <c r="B224" s="219"/>
      <c r="C224" s="220"/>
      <c r="D224" s="221" t="s">
        <v>72</v>
      </c>
      <c r="E224" s="222" t="s">
        <v>344</v>
      </c>
      <c r="F224" s="222" t="s">
        <v>345</v>
      </c>
      <c r="G224" s="220"/>
      <c r="H224" s="220"/>
      <c r="I224" s="223"/>
      <c r="J224" s="224">
        <f>BK224</f>
        <v>0</v>
      </c>
      <c r="K224" s="220"/>
      <c r="L224" s="225"/>
      <c r="M224" s="226"/>
      <c r="N224" s="227"/>
      <c r="O224" s="227"/>
      <c r="P224" s="228">
        <f>P225+P228+P231</f>
        <v>0</v>
      </c>
      <c r="Q224" s="227"/>
      <c r="R224" s="228">
        <f>R225+R228+R231</f>
        <v>0</v>
      </c>
      <c r="S224" s="227"/>
      <c r="T224" s="229">
        <f>T225+T228+T231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30" t="s">
        <v>145</v>
      </c>
      <c r="AT224" s="231" t="s">
        <v>72</v>
      </c>
      <c r="AU224" s="231" t="s">
        <v>73</v>
      </c>
      <c r="AY224" s="230" t="s">
        <v>121</v>
      </c>
      <c r="BK224" s="232">
        <f>BK225+BK228+BK231</f>
        <v>0</v>
      </c>
    </row>
    <row r="225" spans="1:63" s="12" customFormat="1" ht="22.8" customHeight="1">
      <c r="A225" s="12"/>
      <c r="B225" s="219"/>
      <c r="C225" s="220"/>
      <c r="D225" s="221" t="s">
        <v>72</v>
      </c>
      <c r="E225" s="233" t="s">
        <v>346</v>
      </c>
      <c r="F225" s="233" t="s">
        <v>347</v>
      </c>
      <c r="G225" s="220"/>
      <c r="H225" s="220"/>
      <c r="I225" s="223"/>
      <c r="J225" s="234">
        <f>BK225</f>
        <v>0</v>
      </c>
      <c r="K225" s="220"/>
      <c r="L225" s="225"/>
      <c r="M225" s="226"/>
      <c r="N225" s="227"/>
      <c r="O225" s="227"/>
      <c r="P225" s="228">
        <f>SUM(P226:P227)</f>
        <v>0</v>
      </c>
      <c r="Q225" s="227"/>
      <c r="R225" s="228">
        <f>SUM(R226:R227)</f>
        <v>0</v>
      </c>
      <c r="S225" s="227"/>
      <c r="T225" s="229">
        <f>SUM(T226:T227)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30" t="s">
        <v>145</v>
      </c>
      <c r="AT225" s="231" t="s">
        <v>72</v>
      </c>
      <c r="AU225" s="231" t="s">
        <v>78</v>
      </c>
      <c r="AY225" s="230" t="s">
        <v>121</v>
      </c>
      <c r="BK225" s="232">
        <f>SUM(BK226:BK227)</f>
        <v>0</v>
      </c>
    </row>
    <row r="226" spans="1:65" s="2" customFormat="1" ht="16.5" customHeight="1">
      <c r="A226" s="37"/>
      <c r="B226" s="38"/>
      <c r="C226" s="235" t="s">
        <v>354</v>
      </c>
      <c r="D226" s="235" t="s">
        <v>123</v>
      </c>
      <c r="E226" s="236" t="s">
        <v>349</v>
      </c>
      <c r="F226" s="237" t="s">
        <v>350</v>
      </c>
      <c r="G226" s="238" t="s">
        <v>351</v>
      </c>
      <c r="H226" s="239">
        <v>1</v>
      </c>
      <c r="I226" s="240"/>
      <c r="J226" s="241">
        <f>ROUND(I226*H226,2)</f>
        <v>0</v>
      </c>
      <c r="K226" s="242"/>
      <c r="L226" s="43"/>
      <c r="M226" s="243" t="s">
        <v>1</v>
      </c>
      <c r="N226" s="244" t="s">
        <v>38</v>
      </c>
      <c r="O226" s="90"/>
      <c r="P226" s="245">
        <f>O226*H226</f>
        <v>0</v>
      </c>
      <c r="Q226" s="245">
        <v>0</v>
      </c>
      <c r="R226" s="245">
        <f>Q226*H226</f>
        <v>0</v>
      </c>
      <c r="S226" s="245">
        <v>0</v>
      </c>
      <c r="T226" s="246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47" t="s">
        <v>352</v>
      </c>
      <c r="AT226" s="247" t="s">
        <v>123</v>
      </c>
      <c r="AU226" s="247" t="s">
        <v>82</v>
      </c>
      <c r="AY226" s="16" t="s">
        <v>121</v>
      </c>
      <c r="BE226" s="248">
        <f>IF(N226="základní",J226,0)</f>
        <v>0</v>
      </c>
      <c r="BF226" s="248">
        <f>IF(N226="snížená",J226,0)</f>
        <v>0</v>
      </c>
      <c r="BG226" s="248">
        <f>IF(N226="zákl. přenesená",J226,0)</f>
        <v>0</v>
      </c>
      <c r="BH226" s="248">
        <f>IF(N226="sníž. přenesená",J226,0)</f>
        <v>0</v>
      </c>
      <c r="BI226" s="248">
        <f>IF(N226="nulová",J226,0)</f>
        <v>0</v>
      </c>
      <c r="BJ226" s="16" t="s">
        <v>78</v>
      </c>
      <c r="BK226" s="248">
        <f>ROUND(I226*H226,2)</f>
        <v>0</v>
      </c>
      <c r="BL226" s="16" t="s">
        <v>352</v>
      </c>
      <c r="BM226" s="247" t="s">
        <v>480</v>
      </c>
    </row>
    <row r="227" spans="1:65" s="2" customFormat="1" ht="16.5" customHeight="1">
      <c r="A227" s="37"/>
      <c r="B227" s="38"/>
      <c r="C227" s="235" t="s">
        <v>360</v>
      </c>
      <c r="D227" s="235" t="s">
        <v>123</v>
      </c>
      <c r="E227" s="236" t="s">
        <v>355</v>
      </c>
      <c r="F227" s="237" t="s">
        <v>356</v>
      </c>
      <c r="G227" s="238" t="s">
        <v>351</v>
      </c>
      <c r="H227" s="239">
        <v>1</v>
      </c>
      <c r="I227" s="240"/>
      <c r="J227" s="241">
        <f>ROUND(I227*H227,2)</f>
        <v>0</v>
      </c>
      <c r="K227" s="242"/>
      <c r="L227" s="43"/>
      <c r="M227" s="243" t="s">
        <v>1</v>
      </c>
      <c r="N227" s="244" t="s">
        <v>38</v>
      </c>
      <c r="O227" s="90"/>
      <c r="P227" s="245">
        <f>O227*H227</f>
        <v>0</v>
      </c>
      <c r="Q227" s="245">
        <v>0</v>
      </c>
      <c r="R227" s="245">
        <f>Q227*H227</f>
        <v>0</v>
      </c>
      <c r="S227" s="245">
        <v>0</v>
      </c>
      <c r="T227" s="246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47" t="s">
        <v>352</v>
      </c>
      <c r="AT227" s="247" t="s">
        <v>123</v>
      </c>
      <c r="AU227" s="247" t="s">
        <v>82</v>
      </c>
      <c r="AY227" s="16" t="s">
        <v>121</v>
      </c>
      <c r="BE227" s="248">
        <f>IF(N227="základní",J227,0)</f>
        <v>0</v>
      </c>
      <c r="BF227" s="248">
        <f>IF(N227="snížená",J227,0)</f>
        <v>0</v>
      </c>
      <c r="BG227" s="248">
        <f>IF(N227="zákl. přenesená",J227,0)</f>
        <v>0</v>
      </c>
      <c r="BH227" s="248">
        <f>IF(N227="sníž. přenesená",J227,0)</f>
        <v>0</v>
      </c>
      <c r="BI227" s="248">
        <f>IF(N227="nulová",J227,0)</f>
        <v>0</v>
      </c>
      <c r="BJ227" s="16" t="s">
        <v>78</v>
      </c>
      <c r="BK227" s="248">
        <f>ROUND(I227*H227,2)</f>
        <v>0</v>
      </c>
      <c r="BL227" s="16" t="s">
        <v>352</v>
      </c>
      <c r="BM227" s="247" t="s">
        <v>481</v>
      </c>
    </row>
    <row r="228" spans="1:63" s="12" customFormat="1" ht="22.8" customHeight="1">
      <c r="A228" s="12"/>
      <c r="B228" s="219"/>
      <c r="C228" s="220"/>
      <c r="D228" s="221" t="s">
        <v>72</v>
      </c>
      <c r="E228" s="233" t="s">
        <v>358</v>
      </c>
      <c r="F228" s="233" t="s">
        <v>359</v>
      </c>
      <c r="G228" s="220"/>
      <c r="H228" s="220"/>
      <c r="I228" s="223"/>
      <c r="J228" s="234">
        <f>BK228</f>
        <v>0</v>
      </c>
      <c r="K228" s="220"/>
      <c r="L228" s="225"/>
      <c r="M228" s="226"/>
      <c r="N228" s="227"/>
      <c r="O228" s="227"/>
      <c r="P228" s="228">
        <f>SUM(P229:P230)</f>
        <v>0</v>
      </c>
      <c r="Q228" s="227"/>
      <c r="R228" s="228">
        <f>SUM(R229:R230)</f>
        <v>0</v>
      </c>
      <c r="S228" s="227"/>
      <c r="T228" s="229">
        <f>SUM(T229:T230)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30" t="s">
        <v>145</v>
      </c>
      <c r="AT228" s="231" t="s">
        <v>72</v>
      </c>
      <c r="AU228" s="231" t="s">
        <v>78</v>
      </c>
      <c r="AY228" s="230" t="s">
        <v>121</v>
      </c>
      <c r="BK228" s="232">
        <f>SUM(BK229:BK230)</f>
        <v>0</v>
      </c>
    </row>
    <row r="229" spans="1:65" s="2" customFormat="1" ht="16.5" customHeight="1">
      <c r="A229" s="37"/>
      <c r="B229" s="38"/>
      <c r="C229" s="235" t="s">
        <v>363</v>
      </c>
      <c r="D229" s="235" t="s">
        <v>123</v>
      </c>
      <c r="E229" s="236" t="s">
        <v>361</v>
      </c>
      <c r="F229" s="237" t="s">
        <v>359</v>
      </c>
      <c r="G229" s="238" t="s">
        <v>351</v>
      </c>
      <c r="H229" s="239">
        <v>1</v>
      </c>
      <c r="I229" s="240"/>
      <c r="J229" s="241">
        <f>ROUND(I229*H229,2)</f>
        <v>0</v>
      </c>
      <c r="K229" s="242"/>
      <c r="L229" s="43"/>
      <c r="M229" s="243" t="s">
        <v>1</v>
      </c>
      <c r="N229" s="244" t="s">
        <v>38</v>
      </c>
      <c r="O229" s="90"/>
      <c r="P229" s="245">
        <f>O229*H229</f>
        <v>0</v>
      </c>
      <c r="Q229" s="245">
        <v>0</v>
      </c>
      <c r="R229" s="245">
        <f>Q229*H229</f>
        <v>0</v>
      </c>
      <c r="S229" s="245">
        <v>0</v>
      </c>
      <c r="T229" s="246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47" t="s">
        <v>352</v>
      </c>
      <c r="AT229" s="247" t="s">
        <v>123</v>
      </c>
      <c r="AU229" s="247" t="s">
        <v>82</v>
      </c>
      <c r="AY229" s="16" t="s">
        <v>121</v>
      </c>
      <c r="BE229" s="248">
        <f>IF(N229="základní",J229,0)</f>
        <v>0</v>
      </c>
      <c r="BF229" s="248">
        <f>IF(N229="snížená",J229,0)</f>
        <v>0</v>
      </c>
      <c r="BG229" s="248">
        <f>IF(N229="zákl. přenesená",J229,0)</f>
        <v>0</v>
      </c>
      <c r="BH229" s="248">
        <f>IF(N229="sníž. přenesená",J229,0)</f>
        <v>0</v>
      </c>
      <c r="BI229" s="248">
        <f>IF(N229="nulová",J229,0)</f>
        <v>0</v>
      </c>
      <c r="BJ229" s="16" t="s">
        <v>78</v>
      </c>
      <c r="BK229" s="248">
        <f>ROUND(I229*H229,2)</f>
        <v>0</v>
      </c>
      <c r="BL229" s="16" t="s">
        <v>352</v>
      </c>
      <c r="BM229" s="247" t="s">
        <v>482</v>
      </c>
    </row>
    <row r="230" spans="1:65" s="2" customFormat="1" ht="16.5" customHeight="1">
      <c r="A230" s="37"/>
      <c r="B230" s="38"/>
      <c r="C230" s="235" t="s">
        <v>369</v>
      </c>
      <c r="D230" s="235" t="s">
        <v>123</v>
      </c>
      <c r="E230" s="236" t="s">
        <v>364</v>
      </c>
      <c r="F230" s="237" t="s">
        <v>365</v>
      </c>
      <c r="G230" s="238" t="s">
        <v>351</v>
      </c>
      <c r="H230" s="239">
        <v>1</v>
      </c>
      <c r="I230" s="240"/>
      <c r="J230" s="241">
        <f>ROUND(I230*H230,2)</f>
        <v>0</v>
      </c>
      <c r="K230" s="242"/>
      <c r="L230" s="43"/>
      <c r="M230" s="243" t="s">
        <v>1</v>
      </c>
      <c r="N230" s="244" t="s">
        <v>38</v>
      </c>
      <c r="O230" s="90"/>
      <c r="P230" s="245">
        <f>O230*H230</f>
        <v>0</v>
      </c>
      <c r="Q230" s="245">
        <v>0</v>
      </c>
      <c r="R230" s="245">
        <f>Q230*H230</f>
        <v>0</v>
      </c>
      <c r="S230" s="245">
        <v>0</v>
      </c>
      <c r="T230" s="246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47" t="s">
        <v>352</v>
      </c>
      <c r="AT230" s="247" t="s">
        <v>123</v>
      </c>
      <c r="AU230" s="247" t="s">
        <v>82</v>
      </c>
      <c r="AY230" s="16" t="s">
        <v>121</v>
      </c>
      <c r="BE230" s="248">
        <f>IF(N230="základní",J230,0)</f>
        <v>0</v>
      </c>
      <c r="BF230" s="248">
        <f>IF(N230="snížená",J230,0)</f>
        <v>0</v>
      </c>
      <c r="BG230" s="248">
        <f>IF(N230="zákl. přenesená",J230,0)</f>
        <v>0</v>
      </c>
      <c r="BH230" s="248">
        <f>IF(N230="sníž. přenesená",J230,0)</f>
        <v>0</v>
      </c>
      <c r="BI230" s="248">
        <f>IF(N230="nulová",J230,0)</f>
        <v>0</v>
      </c>
      <c r="BJ230" s="16" t="s">
        <v>78</v>
      </c>
      <c r="BK230" s="248">
        <f>ROUND(I230*H230,2)</f>
        <v>0</v>
      </c>
      <c r="BL230" s="16" t="s">
        <v>352</v>
      </c>
      <c r="BM230" s="247" t="s">
        <v>483</v>
      </c>
    </row>
    <row r="231" spans="1:63" s="12" customFormat="1" ht="22.8" customHeight="1">
      <c r="A231" s="12"/>
      <c r="B231" s="219"/>
      <c r="C231" s="220"/>
      <c r="D231" s="221" t="s">
        <v>72</v>
      </c>
      <c r="E231" s="233" t="s">
        <v>367</v>
      </c>
      <c r="F231" s="233" t="s">
        <v>368</v>
      </c>
      <c r="G231" s="220"/>
      <c r="H231" s="220"/>
      <c r="I231" s="223"/>
      <c r="J231" s="234">
        <f>BK231</f>
        <v>0</v>
      </c>
      <c r="K231" s="220"/>
      <c r="L231" s="225"/>
      <c r="M231" s="226"/>
      <c r="N231" s="227"/>
      <c r="O231" s="227"/>
      <c r="P231" s="228">
        <f>SUM(P232:P233)</f>
        <v>0</v>
      </c>
      <c r="Q231" s="227"/>
      <c r="R231" s="228">
        <f>SUM(R232:R233)</f>
        <v>0</v>
      </c>
      <c r="S231" s="227"/>
      <c r="T231" s="229">
        <f>SUM(T232:T233)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30" t="s">
        <v>145</v>
      </c>
      <c r="AT231" s="231" t="s">
        <v>72</v>
      </c>
      <c r="AU231" s="231" t="s">
        <v>78</v>
      </c>
      <c r="AY231" s="230" t="s">
        <v>121</v>
      </c>
      <c r="BK231" s="232">
        <f>SUM(BK232:BK233)</f>
        <v>0</v>
      </c>
    </row>
    <row r="232" spans="1:65" s="2" customFormat="1" ht="16.5" customHeight="1">
      <c r="A232" s="37"/>
      <c r="B232" s="38"/>
      <c r="C232" s="235" t="s">
        <v>373</v>
      </c>
      <c r="D232" s="235" t="s">
        <v>123</v>
      </c>
      <c r="E232" s="236" t="s">
        <v>370</v>
      </c>
      <c r="F232" s="237" t="s">
        <v>371</v>
      </c>
      <c r="G232" s="238" t="s">
        <v>351</v>
      </c>
      <c r="H232" s="239">
        <v>1</v>
      </c>
      <c r="I232" s="240"/>
      <c r="J232" s="241">
        <f>ROUND(I232*H232,2)</f>
        <v>0</v>
      </c>
      <c r="K232" s="242"/>
      <c r="L232" s="43"/>
      <c r="M232" s="243" t="s">
        <v>1</v>
      </c>
      <c r="N232" s="244" t="s">
        <v>38</v>
      </c>
      <c r="O232" s="90"/>
      <c r="P232" s="245">
        <f>O232*H232</f>
        <v>0</v>
      </c>
      <c r="Q232" s="245">
        <v>0</v>
      </c>
      <c r="R232" s="245">
        <f>Q232*H232</f>
        <v>0</v>
      </c>
      <c r="S232" s="245">
        <v>0</v>
      </c>
      <c r="T232" s="246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47" t="s">
        <v>352</v>
      </c>
      <c r="AT232" s="247" t="s">
        <v>123</v>
      </c>
      <c r="AU232" s="247" t="s">
        <v>82</v>
      </c>
      <c r="AY232" s="16" t="s">
        <v>121</v>
      </c>
      <c r="BE232" s="248">
        <f>IF(N232="základní",J232,0)</f>
        <v>0</v>
      </c>
      <c r="BF232" s="248">
        <f>IF(N232="snížená",J232,0)</f>
        <v>0</v>
      </c>
      <c r="BG232" s="248">
        <f>IF(N232="zákl. přenesená",J232,0)</f>
        <v>0</v>
      </c>
      <c r="BH232" s="248">
        <f>IF(N232="sníž. přenesená",J232,0)</f>
        <v>0</v>
      </c>
      <c r="BI232" s="248">
        <f>IF(N232="nulová",J232,0)</f>
        <v>0</v>
      </c>
      <c r="BJ232" s="16" t="s">
        <v>78</v>
      </c>
      <c r="BK232" s="248">
        <f>ROUND(I232*H232,2)</f>
        <v>0</v>
      </c>
      <c r="BL232" s="16" t="s">
        <v>352</v>
      </c>
      <c r="BM232" s="247" t="s">
        <v>484</v>
      </c>
    </row>
    <row r="233" spans="1:65" s="2" customFormat="1" ht="16.5" customHeight="1">
      <c r="A233" s="37"/>
      <c r="B233" s="38"/>
      <c r="C233" s="235" t="s">
        <v>485</v>
      </c>
      <c r="D233" s="235" t="s">
        <v>123</v>
      </c>
      <c r="E233" s="236" t="s">
        <v>374</v>
      </c>
      <c r="F233" s="237" t="s">
        <v>375</v>
      </c>
      <c r="G233" s="238" t="s">
        <v>351</v>
      </c>
      <c r="H233" s="239">
        <v>1</v>
      </c>
      <c r="I233" s="240"/>
      <c r="J233" s="241">
        <f>ROUND(I233*H233,2)</f>
        <v>0</v>
      </c>
      <c r="K233" s="242"/>
      <c r="L233" s="43"/>
      <c r="M233" s="283" t="s">
        <v>1</v>
      </c>
      <c r="N233" s="284" t="s">
        <v>38</v>
      </c>
      <c r="O233" s="285"/>
      <c r="P233" s="286">
        <f>O233*H233</f>
        <v>0</v>
      </c>
      <c r="Q233" s="286">
        <v>0</v>
      </c>
      <c r="R233" s="286">
        <f>Q233*H233</f>
        <v>0</v>
      </c>
      <c r="S233" s="286">
        <v>0</v>
      </c>
      <c r="T233" s="287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47" t="s">
        <v>352</v>
      </c>
      <c r="AT233" s="247" t="s">
        <v>123</v>
      </c>
      <c r="AU233" s="247" t="s">
        <v>82</v>
      </c>
      <c r="AY233" s="16" t="s">
        <v>121</v>
      </c>
      <c r="BE233" s="248">
        <f>IF(N233="základní",J233,0)</f>
        <v>0</v>
      </c>
      <c r="BF233" s="248">
        <f>IF(N233="snížená",J233,0)</f>
        <v>0</v>
      </c>
      <c r="BG233" s="248">
        <f>IF(N233="zákl. přenesená",J233,0)</f>
        <v>0</v>
      </c>
      <c r="BH233" s="248">
        <f>IF(N233="sníž. přenesená",J233,0)</f>
        <v>0</v>
      </c>
      <c r="BI233" s="248">
        <f>IF(N233="nulová",J233,0)</f>
        <v>0</v>
      </c>
      <c r="BJ233" s="16" t="s">
        <v>78</v>
      </c>
      <c r="BK233" s="248">
        <f>ROUND(I233*H233,2)</f>
        <v>0</v>
      </c>
      <c r="BL233" s="16" t="s">
        <v>352</v>
      </c>
      <c r="BM233" s="247" t="s">
        <v>486</v>
      </c>
    </row>
    <row r="234" spans="1:31" s="2" customFormat="1" ht="6.95" customHeight="1">
      <c r="A234" s="37"/>
      <c r="B234" s="65"/>
      <c r="C234" s="66"/>
      <c r="D234" s="66"/>
      <c r="E234" s="66"/>
      <c r="F234" s="66"/>
      <c r="G234" s="66"/>
      <c r="H234" s="66"/>
      <c r="I234" s="182"/>
      <c r="J234" s="66"/>
      <c r="K234" s="66"/>
      <c r="L234" s="43"/>
      <c r="M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</row>
  </sheetData>
  <sheetProtection password="CC35" sheet="1" objects="1" scenarios="1" formatColumns="0" formatRows="0" autoFilter="0"/>
  <autoFilter ref="C128:K233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Heligr</dc:creator>
  <cp:keywords/>
  <dc:description/>
  <cp:lastModifiedBy>Ondřej Heligr</cp:lastModifiedBy>
  <dcterms:created xsi:type="dcterms:W3CDTF">2020-02-07T14:46:54Z</dcterms:created>
  <dcterms:modified xsi:type="dcterms:W3CDTF">2020-02-07T14:46:56Z</dcterms:modified>
  <cp:category/>
  <cp:version/>
  <cp:contentType/>
  <cp:contentStatus/>
</cp:coreProperties>
</file>