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390" yWindow="525" windowWidth="19815" windowHeight="7110" activeTab="0"/>
  </bookViews>
  <sheets>
    <sheet name="Rekapitulace stavby" sheetId="1" r:id="rId1"/>
    <sheet name="01 - Stavební úpravy" sheetId="2" r:id="rId2"/>
    <sheet name="02 - Zdravotně technické ..." sheetId="3" r:id="rId3"/>
    <sheet name="03 - Elektroinstalace" sheetId="4" r:id="rId4"/>
    <sheet name="VON - Vedlejší a ostatní ..." sheetId="5" r:id="rId5"/>
    <sheet name="Pokyny pro vyplnění" sheetId="6" r:id="rId6"/>
  </sheets>
  <definedNames>
    <definedName name="_xlnm._FilterDatabase" localSheetId="1" hidden="1">'01 - Stavební úpravy'!$C$90:$K$389</definedName>
    <definedName name="_xlnm._FilterDatabase" localSheetId="2" hidden="1">'02 - Zdravotně technické ...'!$C$83:$K$187</definedName>
    <definedName name="_xlnm._FilterDatabase" localSheetId="3" hidden="1">'03 - Elektroinstalace'!$C$83:$K$123</definedName>
    <definedName name="_xlnm._FilterDatabase" localSheetId="4" hidden="1">'VON - Vedlejší a ostatní ...'!$C$78:$K$84</definedName>
    <definedName name="_xlnm.Print_Area" localSheetId="1">'01 - Stavební úpravy'!$C$4:$J$36,'01 - Stavební úpravy'!$C$42:$J$72,'01 - Stavební úpravy'!$C$78:$K$389</definedName>
    <definedName name="_xlnm.Print_Area" localSheetId="2">'02 - Zdravotně technické ...'!$C$4:$J$36,'02 - Zdravotně technické ...'!$C$42:$J$65,'02 - Zdravotně technické ...'!$C$71:$K$187</definedName>
    <definedName name="_xlnm.Print_Area" localSheetId="3">'03 - Elektroinstalace'!$C$4:$J$36,'03 - Elektroinstalace'!$C$42:$J$65,'03 - Elektroinstalace'!$C$71:$K$123</definedName>
    <definedName name="_xlnm.Print_Area" localSheetId="5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stavby'!$C$39:$AQ$56</definedName>
    <definedName name="_xlnm.Print_Area" localSheetId="4">'VON - Vedlejší a ostatní ...'!$C$4:$J$36,'VON - Vedlejší a ostatní ...'!$C$42:$J$60,'VON - Vedlejší a ostatní ...'!$C$66:$K$84</definedName>
    <definedName name="_xlnm.Print_Titles" localSheetId="0">'Rekapitulace stavby'!$49:$49</definedName>
    <definedName name="_xlnm.Print_Titles" localSheetId="1">'01 - Stavební úpravy'!$90:$90</definedName>
    <definedName name="_xlnm.Print_Titles" localSheetId="2">'02 - Zdravotně technické ...'!$83:$83</definedName>
    <definedName name="_xlnm.Print_Titles" localSheetId="3">'03 - Elektroinstalace'!$83:$83</definedName>
    <definedName name="_xlnm.Print_Titles" localSheetId="4">'VON - Vedlejší a ostatní ...'!$78:$78</definedName>
  </definedNames>
  <calcPr calcId="145621"/>
</workbook>
</file>

<file path=xl/sharedStrings.xml><?xml version="1.0" encoding="utf-8"?>
<sst xmlns="http://schemas.openxmlformats.org/spreadsheetml/2006/main" count="5792" uniqueCount="951">
  <si>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</si>
  <si>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</si>
  <si>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</si>
  <si>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</si>
  <si>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</si>
  <si>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</si>
  <si>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</si>
  <si>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{2063a6af-2900-4f4c-a727-28b60802b98a}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</si>
  <si>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</si>
  <si>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</si>
  <si>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</si>
  <si>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</si>
  <si>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</si>
  <si>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</si>
  <si>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</si>
  <si>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</si>
  <si>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190418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</si>
  <si>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</si>
  <si>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</si>
  <si>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OPRAVA SOCIÁLNÍHO ZAŘÍZENÍ ORGANIZACE JUNÁK - ČESKÝ SKAUT, STŘEDISKO</t>
  </si>
  <si>
    <t>KSO:</t>
  </si>
  <si>
    <t>801 32 12</t>
  </si>
  <si>
    <t>CC-CZ:</t>
  </si>
  <si>
    <t/>
  </si>
  <si>
    <t>Místo:</t>
  </si>
  <si>
    <t>parc.č.860, k.ú. Chomutov II</t>
  </si>
  <si>
    <t>Datum:</t>
  </si>
  <si>
    <t>17. 4. 2019</t>
  </si>
  <si>
    <t>Zadavatel:</t>
  </si>
  <si>
    <t>IČ:</t>
  </si>
  <si>
    <t>Statutární město Chomutov</t>
  </si>
  <si>
    <t>DIČ:</t>
  </si>
  <si>
    <t>Uchazeč:</t>
  </si>
  <si>
    <t>Vyplň údaj</t>
  </si>
  <si>
    <t>Projektant:</t>
  </si>
  <si>
    <t>JKPO CZ s.r.o.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</si>
  <si>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</si>
  <si>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</si>
  <si>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</si>
  <si>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</si>
  <si>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</si>
  <si>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</si>
  <si>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</si>
  <si>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</si>
  <si>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</si>
  <si>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</si>
  <si>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</si>
  <si>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</si>
  <si>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</si>
  <si>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</si>
  <si>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</si>
  <si>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</si>
  <si>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</si>
  <si>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</si>
  <si>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</si>
  <si>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</si>
  <si>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</si>
  <si>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</si>
  <si>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</si>
  <si>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</si>
  <si>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</si>
  <si>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</si>
  <si>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</si>
  <si>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</si>
  <si>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</si>
  <si>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</si>
  <si>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</si>
  <si>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</si>
  <si>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</si>
  <si>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</si>
  <si>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</si>
  <si>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</si>
  <si>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</si>
  <si>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</si>
  <si>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</si>
  <si>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</si>
  <si>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</si>
  <si>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</si>
  <si>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</si>
  <si>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Stavební úpravy</t>
  </si>
  <si>
    <t>STA</t>
  </si>
  <si>
    <t>1</t>
  </si>
  <si>
    <t>{e049dc4f-aea1-47e1-8090-1c50309ed05b}</t>
  </si>
  <si>
    <t>2</t>
  </si>
  <si>
    <t>02</t>
  </si>
  <si>
    <t>Zdravotně technické instalace</t>
  </si>
  <si>
    <t>{8d77445c-4e9c-4bb0-ab11-9efa749134fe}</t>
  </si>
  <si>
    <t>03</t>
  </si>
  <si>
    <t>Elektroinstalace</t>
  </si>
  <si>
    <t>{6aa5a1f1-6045-407b-87d4-6cecd8211fb8}</t>
  </si>
  <si>
    <t>VON</t>
  </si>
  <si>
    <t>Vedlejší a ostatní rozpočtové náklady</t>
  </si>
  <si>
    <t>{ea3c87dd-65b2-484d-9a34-e33b7cd41fd2}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</si>
  <si>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</si>
  <si>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</si>
  <si>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</si>
  <si>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</si>
  <si>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</si>
  <si>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</si>
  <si>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</si>
  <si>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01 - Stavební úpravy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</si>
  <si>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</si>
  <si>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</si>
  <si>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</si>
  <si>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</si>
  <si>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</si>
  <si>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</si>
  <si>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</si>
  <si>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</si>
  <si>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</si>
  <si>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</si>
  <si>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</si>
  <si>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</si>
  <si>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725 - Zdravotechnika - zařizovací předměty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</si>
  <si>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</si>
  <si>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</si>
  <si>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</si>
  <si>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</si>
  <si>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</si>
  <si>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</si>
  <si>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</si>
  <si>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</si>
  <si>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</si>
  <si>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</si>
  <si>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</si>
  <si>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</si>
  <si>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</si>
  <si>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</si>
  <si>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</si>
  <si>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</si>
  <si>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</si>
  <si>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</si>
  <si>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</si>
  <si>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</si>
  <si>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</si>
  <si>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</si>
  <si>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</si>
  <si>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</si>
  <si>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6</t>
  </si>
  <si>
    <t>Úpravy povrchů, podlahy a osazování výplní</t>
  </si>
  <si>
    <t>K</t>
  </si>
  <si>
    <t>611131321</t>
  </si>
  <si>
    <t>Podkladní a spojovací vrstva vnitřních omítaných ploch penetrace akrylát-silikonová nanášená strojně stropů</t>
  </si>
  <si>
    <t>m2</t>
  </si>
  <si>
    <t>CS ÚRS 2018 02</t>
  </si>
  <si>
    <t>4</t>
  </si>
  <si>
    <t>808463996</t>
  </si>
  <si>
    <t>VV</t>
  </si>
  <si>
    <t>viz. výkres č. 4</t>
  </si>
  <si>
    <t>Místnost 1.01</t>
  </si>
  <si>
    <t>2,25*3,6</t>
  </si>
  <si>
    <t>Mezisoučet</t>
  </si>
  <si>
    <t>3</t>
  </si>
  <si>
    <t>Místnost 1.02</t>
  </si>
  <si>
    <t>4,65*3,6</t>
  </si>
  <si>
    <t>Součet</t>
  </si>
  <si>
    <t>611135001</t>
  </si>
  <si>
    <t>Vyrovnání nerovností podkladu vnitřních omítaných ploch maltou, tloušťky do 10 mm vápenocementovou stropů</t>
  </si>
  <si>
    <t>1753128132</t>
  </si>
  <si>
    <t>611321141</t>
  </si>
  <si>
    <t>Omítka vápenocementová vnitřních ploch nanášená ručně dvouvrstvá, tloušťky jádrové omítky do 10 mm a tloušťky štuku do 3 mm štuková vodorovných konstrukcí stropů rovných</t>
  </si>
  <si>
    <t>-1627426590</t>
  </si>
  <si>
    <t>612131321</t>
  </si>
  <si>
    <t>Podkladní a spojovací vrstva vnitřních omítaných ploch penetrace akrylát-silikonová nanášená strojně stěn</t>
  </si>
  <si>
    <t>741737232</t>
  </si>
  <si>
    <t>(2,25+3,6)*2*3,35</t>
  </si>
  <si>
    <t>(1,5+1,65*2)*0,3      "ostění okna"</t>
  </si>
  <si>
    <t>-1,5*1,65    "odpočet okna"</t>
  </si>
  <si>
    <t>-0,7*1,97*2      "odpočet dveří"</t>
  </si>
  <si>
    <t>-2,25*1,6          "odpočet SDK předstěny"</t>
  </si>
  <si>
    <t>(4,65+3,6)*2*3,35</t>
  </si>
  <si>
    <t>(1,5+1,65*2)*0,3*2      "ostění okna"</t>
  </si>
  <si>
    <t>-1,5*1,65*2    "odpočet okna"</t>
  </si>
  <si>
    <t>-0,7*1,97      "odpočet dveří"</t>
  </si>
  <si>
    <t>-4,65*1,6          "odpočet SDK předstěny"</t>
  </si>
  <si>
    <t>5</t>
  </si>
  <si>
    <t>612135001</t>
  </si>
  <si>
    <t>Vyrovnání nerovností podkladu vnitřních omítaných ploch maltou, tloušťky do 10 mm vápenocementovou stěn</t>
  </si>
  <si>
    <t>604380955</t>
  </si>
  <si>
    <t>612321141</t>
  </si>
  <si>
    <t>Omítka vápenocementová vnitřních ploch nanášená ručně dvouvrstvá, tloušťky jádrové omítky do 10 mm a tloušťky štuku do 3 mm štuková svislých konstrukcí stěn</t>
  </si>
  <si>
    <t>1434997382</t>
  </si>
  <si>
    <t>(2,25+3,6)*2*1,75</t>
  </si>
  <si>
    <t>-0,7*0,37*2      "odpočet dveří"</t>
  </si>
  <si>
    <t>(4,65+3,6*2)*1,75</t>
  </si>
  <si>
    <t>-0,7*0,37      "odpočet dveří"</t>
  </si>
  <si>
    <t>7</t>
  </si>
  <si>
    <t>622143003</t>
  </si>
  <si>
    <t>Montáž omítkových profilů plastových nebo pozinkovaných, upevněných vtlačením do podkladní vrstvy nebo přibitím rohových s tkaninou</t>
  </si>
  <si>
    <t>m</t>
  </si>
  <si>
    <t>1736675387</t>
  </si>
  <si>
    <t>1,75*8   "rohy místností</t>
  </si>
  <si>
    <t>1,5*3+1,65*3*2      "ostění oken"</t>
  </si>
  <si>
    <t>8</t>
  </si>
  <si>
    <t>M</t>
  </si>
  <si>
    <t>CPR.860579</t>
  </si>
  <si>
    <t>Lišta rohová AL s tkaninou 10/15 /2,5m</t>
  </si>
  <si>
    <t>1686422053</t>
  </si>
  <si>
    <t>28,4*1,05 'Přepočtené koeficientem množství</t>
  </si>
  <si>
    <t>9</t>
  </si>
  <si>
    <t>Ostatní konstrukce a práce, bourání</t>
  </si>
  <si>
    <t>949101111</t>
  </si>
  <si>
    <t>Lešení pomocné pracovní pro objekty pozemních staveb pro zatížení do 150 kg/m2, o výšce lešeňové podlahy do 1,9 m</t>
  </si>
  <si>
    <t>65865643</t>
  </si>
  <si>
    <t>viz. Legenda místností</t>
  </si>
  <si>
    <t>28,17+8,1</t>
  </si>
  <si>
    <t>10</t>
  </si>
  <si>
    <t>952901111</t>
  </si>
  <si>
    <t>Vyčištění budov nebo objektů před předáním do užívání budov bytové nebo občanské výstavby, světlé výšky podlaží do 4 m</t>
  </si>
  <si>
    <t>-572010454</t>
  </si>
  <si>
    <t>11</t>
  </si>
  <si>
    <t>978011191</t>
  </si>
  <si>
    <t>Otlučení vápenných nebo vápenocementových omítek vnitřních ploch stropů, v rozsahu přes 50 do 100 %</t>
  </si>
  <si>
    <t>833650712</t>
  </si>
  <si>
    <t>24,84    "výpočet v pol.č. 611131321"</t>
  </si>
  <si>
    <t>12</t>
  </si>
  <si>
    <t>978013191</t>
  </si>
  <si>
    <t>Otlučení vápenných nebo vápenocementových omítek vnitřních ploch stěn s vyškrabáním spar, s očištěním zdiva, v rozsahu přes 50 do 100 %</t>
  </si>
  <si>
    <t>698816304</t>
  </si>
  <si>
    <t>viz. výkres č. 3</t>
  </si>
  <si>
    <t>(4,65+3,6)*2*1,75</t>
  </si>
  <si>
    <t>13</t>
  </si>
  <si>
    <t>978059541</t>
  </si>
  <si>
    <t>Odsekání obkladů stěn včetně otlučení podkladní omítky až na zdivo z obkládaček vnitřních, z jakýchkoliv materiálů, plochy přes 1 m2</t>
  </si>
  <si>
    <t>1447054118</t>
  </si>
  <si>
    <t>(2,25+3,6)*2*1,6</t>
  </si>
  <si>
    <t>-0,7*1,6*2      "odpočet dveří"</t>
  </si>
  <si>
    <t>(4,65+3,6)*2*1,6</t>
  </si>
  <si>
    <t>-0,7*1,6      "odpočet dveří"</t>
  </si>
  <si>
    <t>997</t>
  </si>
  <si>
    <t>Přesun sutě</t>
  </si>
  <si>
    <t>14</t>
  </si>
  <si>
    <t>997013211</t>
  </si>
  <si>
    <t>Vnitrostaveništní doprava suti a vybouraných hmot vodorovně do 50 m svisle ručně (nošením po schodech) pro budovy a haly výšky do 6 m</t>
  </si>
  <si>
    <t>t</t>
  </si>
  <si>
    <t>1539204395</t>
  </si>
  <si>
    <t>997013501</t>
  </si>
  <si>
    <t>Odvoz suti a vybouraných hmot na skládku nebo meziskládku se složením, na vzdálenost do 1 km</t>
  </si>
  <si>
    <t>1219342856</t>
  </si>
  <si>
    <t>16</t>
  </si>
  <si>
    <t>997013509</t>
  </si>
  <si>
    <t>Odvoz suti a vybouraných hmot na skládku nebo meziskládku se složením, na vzdálenost Příplatek k ceně za každý další i započatý 1 km přes 1 km</t>
  </si>
  <si>
    <t>-17858713</t>
  </si>
  <si>
    <t>8,989*7    "předpoklad skládka do 8km"</t>
  </si>
  <si>
    <t>17</t>
  </si>
  <si>
    <t>997013831</t>
  </si>
  <si>
    <t>Poplatek za uložení stavebního odpadu na skládce (skládkovné) směsného stavebního a demoličního zatříděného do Katalogu odpadů pod kódem 170 904</t>
  </si>
  <si>
    <t>-467612291</t>
  </si>
  <si>
    <t>998</t>
  </si>
  <si>
    <t>Přesun hmot</t>
  </si>
  <si>
    <t>18</t>
  </si>
  <si>
    <t>998018001</t>
  </si>
  <si>
    <t>Přesun hmot pro budovy občanské výstavby, bydlení, výrobu a služby ruční - bez užití mechanizace vodorovná dopravní vzdálenost do 100 m pro budovy s jakoukoliv nosnou konstrukcí výšky do 6 m</t>
  </si>
  <si>
    <t>-1308314050</t>
  </si>
  <si>
    <t>PSV</t>
  </si>
  <si>
    <t>Práce a dodávky PSV</t>
  </si>
  <si>
    <t>711</t>
  </si>
  <si>
    <t>Izolace proti vodě, vlhkosti a plynům</t>
  </si>
  <si>
    <t>19</t>
  </si>
  <si>
    <t>711113117</t>
  </si>
  <si>
    <t>Izolace proti zemní vlhkosti natěradly a tmely za studena na ploše vodorovné V těsnicí stěrkou jednosložkovu na bázi cementu</t>
  </si>
  <si>
    <t>-1770316718</t>
  </si>
  <si>
    <t>20</t>
  </si>
  <si>
    <t>711113127</t>
  </si>
  <si>
    <t>Izolace proti zemní vlhkosti natěradly a tmely za studena na ploše svislé S těsnicí stěrkou jednosložkovu na bázi cementu</t>
  </si>
  <si>
    <t>-879509717</t>
  </si>
  <si>
    <t>(2,25+3,6)*2*0,5      "vytažení na stěnu"</t>
  </si>
  <si>
    <t>(4,65+3,6)*2*0,5      "vytažení na stěnu"</t>
  </si>
  <si>
    <t>(1,155+1,55)*1,1       "sprcha"</t>
  </si>
  <si>
    <t>711199101</t>
  </si>
  <si>
    <t>Provedení izolace proti zemní vlhkosti hydroizolační stěrkou doplňků vodotěsné těsnící pásky pro dilatační a styčné spáry</t>
  </si>
  <si>
    <t>-759578090</t>
  </si>
  <si>
    <t>(2,25+3,6)*2</t>
  </si>
  <si>
    <t>(4,65+3,6)*2</t>
  </si>
  <si>
    <t>22</t>
  </si>
  <si>
    <t>28355020</t>
  </si>
  <si>
    <t>páska pružná těsnící š 80mm</t>
  </si>
  <si>
    <t>32</t>
  </si>
  <si>
    <t>-402089498</t>
  </si>
  <si>
    <t>23</t>
  </si>
  <si>
    <t>998711101</t>
  </si>
  <si>
    <t>Přesun hmot pro izolace proti vodě, vlhkosti a plynům stanovený z hmotnosti přesunovaného materiálu vodorovná dopravní vzdálenost do 50 m v objektech výšky do 6 m</t>
  </si>
  <si>
    <t>-1589875010</t>
  </si>
  <si>
    <t>24</t>
  </si>
  <si>
    <t>998711181</t>
  </si>
  <si>
    <t>Přesun hmot pro izolace proti vodě, vlhkosti a plynům stanovený z hmotnosti přesunovaného materiálu Příplatek k cenám za přesun prováděný bez použití mechanizace pro jakoukoliv výšku objektu</t>
  </si>
  <si>
    <t>-796860782</t>
  </si>
  <si>
    <t>725</t>
  </si>
  <si>
    <t>Zdravotechnika - zařizovací předměty</t>
  </si>
  <si>
    <t>25</t>
  </si>
  <si>
    <t>725110811</t>
  </si>
  <si>
    <t>Demontáž klozetů splachovacích s nádrží nebo tlakovým splachovačem</t>
  </si>
  <si>
    <t>soubor</t>
  </si>
  <si>
    <t>-169066918</t>
  </si>
  <si>
    <t>3,0</t>
  </si>
  <si>
    <t>26</t>
  </si>
  <si>
    <t>725122813</t>
  </si>
  <si>
    <t>Demontáž pisoárů s nádrží a 1 záchodkem</t>
  </si>
  <si>
    <t>-1252136718</t>
  </si>
  <si>
    <t>27</t>
  </si>
  <si>
    <t>725210821</t>
  </si>
  <si>
    <t>Demontáž umyvadel bez výtokových armatur umyvadel</t>
  </si>
  <si>
    <t>-642141309</t>
  </si>
  <si>
    <t>28</t>
  </si>
  <si>
    <t>725590811</t>
  </si>
  <si>
    <t>Vnitrostaveništní přemístění vybouraných (demontovaných) hmot zařizovacích předmětů vodorovně do 100 m v objektech výšky do 6 m</t>
  </si>
  <si>
    <t>-916851609</t>
  </si>
  <si>
    <t>29</t>
  </si>
  <si>
    <t>725820801</t>
  </si>
  <si>
    <t>Demontáž baterií nástěnných do G 3/4</t>
  </si>
  <si>
    <t>131436696</t>
  </si>
  <si>
    <t>763</t>
  </si>
  <si>
    <t>Konstrukce suché výstavby</t>
  </si>
  <si>
    <t>30</t>
  </si>
  <si>
    <t>763121428</t>
  </si>
  <si>
    <t>Stěna předsazená ze sádrokartonových desek s nosnou konstrukcí z ocelových profilů CW, UW jednoduše opláštěná deskou impregnovanou H2 tl. 12,5 mm, TI tl. 40 mm, EI 30 stěna tl. 87,5 mm, profil 75</t>
  </si>
  <si>
    <t>1782205881</t>
  </si>
  <si>
    <t>2,25*1,6</t>
  </si>
  <si>
    <t>4,65*1,6+4,65*3,35</t>
  </si>
  <si>
    <t>31</t>
  </si>
  <si>
    <t>763121714</t>
  </si>
  <si>
    <t>Stěna předsazená ze sádrokartonových desek ostatní konstrukce a práce na předsazených stěnách ze sádrokartonových desek základní penetrační nátěr</t>
  </si>
  <si>
    <t>840493980</t>
  </si>
  <si>
    <t>763121751</t>
  </si>
  <si>
    <t>Stěna předsazená ze sádrokartonových desek Příplatek k cenám za plochu do 6 m2 jednotlivě</t>
  </si>
  <si>
    <t>-2008260451</t>
  </si>
  <si>
    <t>33</t>
  </si>
  <si>
    <t>763121811</t>
  </si>
  <si>
    <t>Demontáž předsazených nebo šachtových stěn ze sádrokartonových desek s nosnou konstrukcí z ocelových profilů jednoduchých, opláštění jednoduché</t>
  </si>
  <si>
    <t>1560574657</t>
  </si>
  <si>
    <t>viz. Technická zpráva</t>
  </si>
  <si>
    <t>4,65*1,6</t>
  </si>
  <si>
    <t>34</t>
  </si>
  <si>
    <t>763171111</t>
  </si>
  <si>
    <t>Instalační technika pro konstrukce ze sádrokartonových desek montáž revizních klapek pro příčky nebo předsazené stěny, velikost do 0,10 m2</t>
  </si>
  <si>
    <t>kus</t>
  </si>
  <si>
    <t>1742449993</t>
  </si>
  <si>
    <t>35</t>
  </si>
  <si>
    <t>59030711</t>
  </si>
  <si>
    <t>dvířka revizní s automatickým zámkem 300x300mm</t>
  </si>
  <si>
    <t>1181807207</t>
  </si>
  <si>
    <t>36</t>
  </si>
  <si>
    <t>5903071PC01.1</t>
  </si>
  <si>
    <t>dvířka revizní s automatickým zámkem 150x150mm</t>
  </si>
  <si>
    <t>-1779282113</t>
  </si>
  <si>
    <t>37</t>
  </si>
  <si>
    <t>763411111</t>
  </si>
  <si>
    <t>Sanitární příčky vhodné do mokrého prostředí dělící z dřevotřískových desek s HPL-laminátem tl. 19,6 mm</t>
  </si>
  <si>
    <t>-1085635609</t>
  </si>
  <si>
    <t>(4,65+1,55*3)*2,0</t>
  </si>
  <si>
    <t>38</t>
  </si>
  <si>
    <t>763411121</t>
  </si>
  <si>
    <t>Sanitární příčky vhodné do mokrého prostředí dveře vnitřní do sanitárních příček šířky do 800 mm, výšky do 2 000 mm z dřevotřískových desek s HPL-laminátem včetně nerezového kování tl. 19,6 mm</t>
  </si>
  <si>
    <t>643623681</t>
  </si>
  <si>
    <t>39</t>
  </si>
  <si>
    <t>763411216</t>
  </si>
  <si>
    <t>Sanitární příčky vhodné do mokrého prostředí dělící přepážky k pisoárům z kompaktních desek tl. 13 mm</t>
  </si>
  <si>
    <t>1946092295</t>
  </si>
  <si>
    <t>0,66*0,41*3</t>
  </si>
  <si>
    <t>40</t>
  </si>
  <si>
    <t>998763301</t>
  </si>
  <si>
    <t>Přesun hmot pro konstrukce montované z desek sádrokartonových, sádrovláknitých, cementovláknitých nebo cementových stanovený z hmotnosti přesunovaného materiálu vodorovná dopravní vzdálenost do 50 m v objektech výšky do 6 m</t>
  </si>
  <si>
    <t>1678252674</t>
  </si>
  <si>
    <t>41</t>
  </si>
  <si>
    <t>998763381</t>
  </si>
  <si>
    <t>Přesun hmot pro konstrukce montované z desek sádrokartonových, sádrovláknitých, cementovláknitých nebo cementových Příplatek k cenám za přesun prováděný bez použití mechanizace pro jakoukoliv výšku objektu</t>
  </si>
  <si>
    <t>-208433879</t>
  </si>
  <si>
    <t>766</t>
  </si>
  <si>
    <t>Konstrukce truhlářské</t>
  </si>
  <si>
    <t>42</t>
  </si>
  <si>
    <t>766660001</t>
  </si>
  <si>
    <t>Montáž dveřních křídel dřevěných nebo plastových otevíravých do ocelové zárubně povrchově upravených jednokřídlových, šířky do 800 mm</t>
  </si>
  <si>
    <t>-1381539498</t>
  </si>
  <si>
    <t>2,0</t>
  </si>
  <si>
    <t>43</t>
  </si>
  <si>
    <t>6116005PC01.2</t>
  </si>
  <si>
    <t>dveře dřevěné vnitřní hladké plné 1křídlové 70x197 vč. kování</t>
  </si>
  <si>
    <t>-1955850953</t>
  </si>
  <si>
    <t>44</t>
  </si>
  <si>
    <t>766691914</t>
  </si>
  <si>
    <t>Ostatní práce vyvěšení nebo zavěšení křídel s případným uložením a opětovným zavěšením po provedení stavebních změn dřevěných dveřních, plochy do 2 m2</t>
  </si>
  <si>
    <t>838477349</t>
  </si>
  <si>
    <t>45</t>
  </si>
  <si>
    <t>998766101</t>
  </si>
  <si>
    <t>Přesun hmot pro konstrukce truhlářské stanovený z hmotnosti přesunovaného materiálu vodorovná dopravní vzdálenost do 50 m v objektech výšky do 6 m</t>
  </si>
  <si>
    <t>-1495057307</t>
  </si>
  <si>
    <t>46</t>
  </si>
  <si>
    <t>998766181</t>
  </si>
  <si>
    <t>Přesun hmot pro konstrukce truhlářské stanovený z hmotnosti přesunovaného materiálu Příplatek k ceně za přesun prováděný bez použití mechanizace pro jakoukoliv výšku objektu</t>
  </si>
  <si>
    <t>-591178864</t>
  </si>
  <si>
    <t>767</t>
  </si>
  <si>
    <t>Konstrukce zámečnické</t>
  </si>
  <si>
    <t>47</t>
  </si>
  <si>
    <t>767132812</t>
  </si>
  <si>
    <t>Demontáž stěn a příček z plechu svařovaných</t>
  </si>
  <si>
    <t>1483244756</t>
  </si>
  <si>
    <t>(4,65+0,844*2)*3,35</t>
  </si>
  <si>
    <t>48</t>
  </si>
  <si>
    <t>767691822</t>
  </si>
  <si>
    <t>Vyvěšení nebo zavěšení kovových křídel – ostatní práce s případným uložením a opětovným zavěšením po provedení stavebních změn dveří, plochy do 2 m2</t>
  </si>
  <si>
    <t>-238684580</t>
  </si>
  <si>
    <t>771</t>
  </si>
  <si>
    <t>Podlahy z dlaždic</t>
  </si>
  <si>
    <t>49</t>
  </si>
  <si>
    <t>771571810</t>
  </si>
  <si>
    <t>Demontáž podlah z dlaždic keramických kladených do malty</t>
  </si>
  <si>
    <t>1969951971</t>
  </si>
  <si>
    <t>0,7*0,15    "práh dveří"</t>
  </si>
  <si>
    <t>50</t>
  </si>
  <si>
    <t>771573131</t>
  </si>
  <si>
    <t>Montáž podlah z dlaždic keramických lepených standardním lepidlem režných nebo glazovaných protiskluzných nebo reliefovaných do 50 ks/ m2</t>
  </si>
  <si>
    <t>-494525051</t>
  </si>
  <si>
    <t>51</t>
  </si>
  <si>
    <t>59761408</t>
  </si>
  <si>
    <t>dlaždice keramické slinuté neglazované mrazuvzdorné barevná přes 9 do 12 ks/m2</t>
  </si>
  <si>
    <t>-270937557</t>
  </si>
  <si>
    <t>24,945*1,1 'Přepočtené koeficientem množství</t>
  </si>
  <si>
    <t>52</t>
  </si>
  <si>
    <t>771591111</t>
  </si>
  <si>
    <t>Podlahy - ostatní práce penetrace podkladu</t>
  </si>
  <si>
    <t>442406466</t>
  </si>
  <si>
    <t>53</t>
  </si>
  <si>
    <t>771591115</t>
  </si>
  <si>
    <t>Podlahy - ostatní práce spárování silikonem</t>
  </si>
  <si>
    <t>-1556850507</t>
  </si>
  <si>
    <t>54</t>
  </si>
  <si>
    <t>771990112</t>
  </si>
  <si>
    <t>Vyrovnání podkladní vrstvy samonivelační stěrkou tl. 4 mm, min. pevnosti 30 MPa</t>
  </si>
  <si>
    <t>848667040</t>
  </si>
  <si>
    <t>55</t>
  </si>
  <si>
    <t>998771101</t>
  </si>
  <si>
    <t>Přesun hmot pro podlahy z dlaždic stanovený z hmotnosti přesunovaného materiálu vodorovná dopravní vzdálenost do 50 m v objektech výšky do 6 m</t>
  </si>
  <si>
    <t>-89978837</t>
  </si>
  <si>
    <t>56</t>
  </si>
  <si>
    <t>998771181</t>
  </si>
  <si>
    <t>Přesun hmot pro podlahy z dlaždic stanovený z hmotnosti přesunovaného materiálu Příplatek k ceně za přesun prováděný bez použití mechanizace pro jakoukoliv výšku objektu</t>
  </si>
  <si>
    <t>1322206747</t>
  </si>
  <si>
    <t>781</t>
  </si>
  <si>
    <t>Dokončovací práce - obklady</t>
  </si>
  <si>
    <t>57</t>
  </si>
  <si>
    <t>781473112</t>
  </si>
  <si>
    <t>Montáž obkladů vnitřních stěn z dlaždic keramických lepených standardním lepidlem režných nebo glazovaných hladkých do 12 ks/m2</t>
  </si>
  <si>
    <t>1422253869</t>
  </si>
  <si>
    <t>(2,25+3,425)*2*1,6</t>
  </si>
  <si>
    <t>2,25*0,175         "předstěna - horní část"</t>
  </si>
  <si>
    <t>(4,65+3,425)*2*1,6</t>
  </si>
  <si>
    <t>4,65*0,175         "předstěna - horní část"</t>
  </si>
  <si>
    <t>58</t>
  </si>
  <si>
    <t>59761001</t>
  </si>
  <si>
    <t>obkládačky keramické koupelnové (barevné) přes 4 do 12 ks/m2</t>
  </si>
  <si>
    <t>839069634</t>
  </si>
  <si>
    <t>59</t>
  </si>
  <si>
    <t>781479194</t>
  </si>
  <si>
    <t>Montáž obkladů vnitřních stěn z dlaždic keramických Příplatek k cenám za vyrovnání nerovného povrchu</t>
  </si>
  <si>
    <t>-101612969</t>
  </si>
  <si>
    <t>60</t>
  </si>
  <si>
    <t>781493111</t>
  </si>
  <si>
    <t>Ostatní prvky plastové profily ukončovací a dilatační lepené standardním lepidlem rohové</t>
  </si>
  <si>
    <t>1814709211</t>
  </si>
  <si>
    <t>2,25+4,65    "hrany předstěn"</t>
  </si>
  <si>
    <t>61</t>
  </si>
  <si>
    <t>781493511</t>
  </si>
  <si>
    <t>Ostatní prvky plastové profily ukončovací a dilatační lepené standardním lepidlem ukončovací</t>
  </si>
  <si>
    <t>-849504317</t>
  </si>
  <si>
    <t>(2,25+3,425)*2</t>
  </si>
  <si>
    <t>-0,7*2      "odpočet dveří"</t>
  </si>
  <si>
    <t>(4,65+3,425)*2</t>
  </si>
  <si>
    <t>-0,7      "odpočet dveří"</t>
  </si>
  <si>
    <t>62</t>
  </si>
  <si>
    <t>781495111</t>
  </si>
  <si>
    <t>Ostatní prvky ostatní práce penetrace podkladu</t>
  </si>
  <si>
    <t>761011276</t>
  </si>
  <si>
    <t>63</t>
  </si>
  <si>
    <t>998781101</t>
  </si>
  <si>
    <t>Přesun hmot pro obklady keramické stanovený z hmotnosti přesunovaného materiálu vodorovná dopravní vzdálenost do 50 m v objektech výšky do 6 m</t>
  </si>
  <si>
    <t>-76525404</t>
  </si>
  <si>
    <t>64</t>
  </si>
  <si>
    <t>998781181</t>
  </si>
  <si>
    <t>Přesun hmot pro obklady keramické stanovený z hmotnosti přesunovaného materiálu Příplatek k cenám za přesun prováděný bez použití mechanizace pro jakoukoliv výšku objektu</t>
  </si>
  <si>
    <t>-263513011</t>
  </si>
  <si>
    <t>783</t>
  </si>
  <si>
    <t>Dokončovací práce - nátěry</t>
  </si>
  <si>
    <t>65</t>
  </si>
  <si>
    <t>783301313</t>
  </si>
  <si>
    <t>Příprava podkladu zámečnických konstrukcí před provedením nátěru odmaštění odmašťovačem ředidlovým</t>
  </si>
  <si>
    <t>-352922143</t>
  </si>
  <si>
    <t>viz. výkres č. 4 a Technická zpráva</t>
  </si>
  <si>
    <t>Nátěr stávajících zárubní</t>
  </si>
  <si>
    <t xml:space="preserve">((2,0*1,97+0,7)*(0,15+2,0*0,05))*2  </t>
  </si>
  <si>
    <t>66</t>
  </si>
  <si>
    <t>783317101</t>
  </si>
  <si>
    <t>Krycí nátěr (email) zámečnických konstrukcí jednonásobný syntetický standardní</t>
  </si>
  <si>
    <t>1043223767</t>
  </si>
  <si>
    <t>784</t>
  </si>
  <si>
    <t>Dokončovací práce - malby a tapety</t>
  </si>
  <si>
    <t>67</t>
  </si>
  <si>
    <t>784111011</t>
  </si>
  <si>
    <t>Obroušení podkladu omítky v místnostech výšky do 3,80 m</t>
  </si>
  <si>
    <t>910650639</t>
  </si>
  <si>
    <t>(2,25+3,6)*2*1,75    "stěny"</t>
  </si>
  <si>
    <t>2,25*3,6    "strop"</t>
  </si>
  <si>
    <t>(4,65+3,6*2)*1,75   "stěny"</t>
  </si>
  <si>
    <t>4,65*3,6   "strop"</t>
  </si>
  <si>
    <t>68</t>
  </si>
  <si>
    <t>784171101</t>
  </si>
  <si>
    <t>Zakrytí nemalovaných ploch (materiál ve specifikaci) včetně pozdějšího odkrytí podlah</t>
  </si>
  <si>
    <t>-1262028536</t>
  </si>
  <si>
    <t>69</t>
  </si>
  <si>
    <t>58124844</t>
  </si>
  <si>
    <t>fólie pro malířské potřeby zakrývací,  25µ,  4 x 5 m</t>
  </si>
  <si>
    <t>1740639216</t>
  </si>
  <si>
    <t>36,27*1,05 'Přepočtené koeficientem množství</t>
  </si>
  <si>
    <t>70</t>
  </si>
  <si>
    <t>784181101</t>
  </si>
  <si>
    <t>Penetrace podkladu jednonásobná základní akrylátová v místnostech výšky do 3,80 m</t>
  </si>
  <si>
    <t>-1561566635</t>
  </si>
  <si>
    <t>71</t>
  </si>
  <si>
    <t>784211101</t>
  </si>
  <si>
    <t>Malby z malířských směsí otěruvzdorných za mokra dvojnásobné, bílé za mokra otěruvzdorné výborně v místnostech výšky do 3,80 m</t>
  </si>
  <si>
    <t>-1287890451</t>
  </si>
  <si>
    <t>02 - Zdravotně technické instalace</t>
  </si>
  <si>
    <t xml:space="preserve">    721 - Zdravotechnika - vnitřní kanalizace</t>
  </si>
  <si>
    <t xml:space="preserve">    722 - Zdravotechnika - vnitřní vodovod</t>
  </si>
  <si>
    <t xml:space="preserve">    726 - Zdravotechnika - předstěnové instalace</t>
  </si>
  <si>
    <t>612135101</t>
  </si>
  <si>
    <t>Hrubá výplň rýh maltou jakékoli šířky rýhy ve stěnách</t>
  </si>
  <si>
    <t>357478187</t>
  </si>
  <si>
    <t>viz. výkres č. 2</t>
  </si>
  <si>
    <t>0,1*16,0</t>
  </si>
  <si>
    <t>974031132</t>
  </si>
  <si>
    <t>Vysekání rýh ve zdivu cihelném na maltu vápennou nebo vápenocementovou do hl. 50 mm a šířky do 70 mm</t>
  </si>
  <si>
    <t>-1062813997</t>
  </si>
  <si>
    <t>4,0      "kanalizace"</t>
  </si>
  <si>
    <t>12,0    "vodovod"</t>
  </si>
  <si>
    <t>721</t>
  </si>
  <si>
    <t>Zdravotechnika - vnitřní kanalizace</t>
  </si>
  <si>
    <t>721174043</t>
  </si>
  <si>
    <t>Potrubí z plastových trub polypropylenové připojovací DN 50</t>
  </si>
  <si>
    <t>1099569744</t>
  </si>
  <si>
    <t>15,0</t>
  </si>
  <si>
    <t>721174045</t>
  </si>
  <si>
    <t>Potrubí z plastových trub polypropylenové připojovací DN 110</t>
  </si>
  <si>
    <t>856082726</t>
  </si>
  <si>
    <t>5,0</t>
  </si>
  <si>
    <t>721194105</t>
  </si>
  <si>
    <t>Vyměření přípojek na potrubí vyvedení a upevnění odpadních výpustek DN 50</t>
  </si>
  <si>
    <t>2101172083</t>
  </si>
  <si>
    <t>721194109</t>
  </si>
  <si>
    <t>Vyměření přípojek na potrubí vyvedení a upevnění odpadních výpustek DN 100</t>
  </si>
  <si>
    <t>262408613</t>
  </si>
  <si>
    <t>721290111</t>
  </si>
  <si>
    <t>Zkouška těsnosti kanalizace v objektech vodou do DN 125</t>
  </si>
  <si>
    <t>1762048523</t>
  </si>
  <si>
    <t>721R02.1</t>
  </si>
  <si>
    <t>Napojení nového potrubí na stávající</t>
  </si>
  <si>
    <t>kpl</t>
  </si>
  <si>
    <t>-1885215374</t>
  </si>
  <si>
    <t>998721101</t>
  </si>
  <si>
    <t>Přesun hmot pro vnitřní kanalizace stanovený z hmotnosti přesunovaného materiálu vodorovná dopravní vzdálenost do 50 m v objektech výšky do 6 m</t>
  </si>
  <si>
    <t>750346648</t>
  </si>
  <si>
    <t>998721181</t>
  </si>
  <si>
    <t>Přesun hmot pro vnitřní kanalizace stanovený z hmotnosti přesunovaného materiálu Příplatek k ceně za přesun prováděný bez použití mechanizace pro jakoukoliv výšku objektu</t>
  </si>
  <si>
    <t>-1689980242</t>
  </si>
  <si>
    <t>722</t>
  </si>
  <si>
    <t>Zdravotechnika - vnitřní vodovod</t>
  </si>
  <si>
    <t>722174003</t>
  </si>
  <si>
    <t>Potrubí z plastových trubek z polypropylenu (PPR) svařovaných polyfuzně PN 16 (SDR 7,4) D 25 x 3,5</t>
  </si>
  <si>
    <t>-262544961</t>
  </si>
  <si>
    <t>30,0</t>
  </si>
  <si>
    <t>722174023</t>
  </si>
  <si>
    <t>Potrubí z plastových trubek z polypropylenu (PPR) svařovaných polyfuzně PN 20 (SDR 6) D 25 x 4,2</t>
  </si>
  <si>
    <t>1673998904</t>
  </si>
  <si>
    <t>18,0</t>
  </si>
  <si>
    <t>722181231</t>
  </si>
  <si>
    <t>Ochrana potrubí termoizolačními trubicemi z pěnového polyetylenu PE přilepenými v příčných a podélných spojích, tloušťky izolace přes 9 do 13 mm, vnitřního průměru izolace DN do 22 mm</t>
  </si>
  <si>
    <t>343003452</t>
  </si>
  <si>
    <t>722190401</t>
  </si>
  <si>
    <t>Zřízení přípojek na potrubí vyvedení a upevnění výpustek do DN 25</t>
  </si>
  <si>
    <t>704430366</t>
  </si>
  <si>
    <t>722290226</t>
  </si>
  <si>
    <t>Zkoušky, proplach a desinfekce vodovodního potrubí zkoušky těsnosti vodovodního potrubí závitového do DN 50</t>
  </si>
  <si>
    <t>301354198</t>
  </si>
  <si>
    <t>722290234</t>
  </si>
  <si>
    <t>Zkoušky, proplach a desinfekce vodovodního potrubí proplach a desinfekce vodovodního potrubí do DN 80</t>
  </si>
  <si>
    <t>659620530</t>
  </si>
  <si>
    <t>722R02.2</t>
  </si>
  <si>
    <t>933981471</t>
  </si>
  <si>
    <t>998722101</t>
  </si>
  <si>
    <t>Přesun hmot pro vnitřní vodovod stanovený z hmotnosti přesunovaného materiálu vodorovná dopravní vzdálenost do 50 m v objektech výšky do 6 m</t>
  </si>
  <si>
    <t>1658452562</t>
  </si>
  <si>
    <t>998722181</t>
  </si>
  <si>
    <t>Přesun hmot pro vnitřní vodovod stanovený z hmotnosti přesunovaného materiálu Příplatek k ceně za přesun prováděný bez použití mechanizace pro jakoukoliv výšku objektu</t>
  </si>
  <si>
    <t>-1001195750</t>
  </si>
  <si>
    <t>725112022</t>
  </si>
  <si>
    <t>Zařízení záchodů klozety keramické závěsné na nosné stěny s hlubokým splachováním odpad vodorovný</t>
  </si>
  <si>
    <t>-1355141659</t>
  </si>
  <si>
    <t>725121525</t>
  </si>
  <si>
    <t>Pisoárové záchodky keramické automatické s radarovým senzorem</t>
  </si>
  <si>
    <t>1088798618</t>
  </si>
  <si>
    <t>725211603</t>
  </si>
  <si>
    <t>Umyvadla keramická bez výtokových armatur se zápachovou uzávěrkou připevněná na stěnu šrouby bílá bez sloupu nebo krytu na sifon 600 mm</t>
  </si>
  <si>
    <t>-770292532</t>
  </si>
  <si>
    <t>725243902</t>
  </si>
  <si>
    <t>Sprchové boxy montáž sprchových boxů</t>
  </si>
  <si>
    <t>-1510594785</t>
  </si>
  <si>
    <t>1,0</t>
  </si>
  <si>
    <t>554PC02.1</t>
  </si>
  <si>
    <t>sprchový box - dle výběru investora</t>
  </si>
  <si>
    <t>-1663404517</t>
  </si>
  <si>
    <t>725291531</t>
  </si>
  <si>
    <t>Doplňky zařízení koupelen a záchodů plastové zásobník papírových ručníků</t>
  </si>
  <si>
    <t>-1533397078</t>
  </si>
  <si>
    <t>725331111</t>
  </si>
  <si>
    <t>Výlevky bez výtokových armatur a splachovací nádrže keramické se sklopnou plastovou mřížkou 425 mm</t>
  </si>
  <si>
    <t>535270682</t>
  </si>
  <si>
    <t>725532112</t>
  </si>
  <si>
    <t>Elektrické ohřívače zásobníkové beztlakové přepadové akumulační s pojistným ventilem závěsné svislé objem nádrže (příkon) 50 l (2,0 kW) rychloohřev 220V</t>
  </si>
  <si>
    <t>-562338308</t>
  </si>
  <si>
    <t>725813111</t>
  </si>
  <si>
    <t>Ventily rohové bez připojovací trubičky nebo flexi hadičky G 1/2</t>
  </si>
  <si>
    <t>1416584149</t>
  </si>
  <si>
    <t>6,0</t>
  </si>
  <si>
    <t>72582131R02.3</t>
  </si>
  <si>
    <t xml:space="preserve">Baterie pro výlevku nástěnná </t>
  </si>
  <si>
    <t>104382106</t>
  </si>
  <si>
    <t>725822611</t>
  </si>
  <si>
    <t>Baterie umyvadlové stojánkové pákové bez výpusti</t>
  </si>
  <si>
    <t>-1555302014</t>
  </si>
  <si>
    <t>725841311</t>
  </si>
  <si>
    <t>Baterie sprchové nástěnné pákové</t>
  </si>
  <si>
    <t>-1878983993</t>
  </si>
  <si>
    <t>998725101</t>
  </si>
  <si>
    <t>Přesun hmot pro zařizovací předměty stanovený z hmotnosti přesunovaného materiálu vodorovná dopravní vzdálenost do 50 m v objektech výšky do 6 m</t>
  </si>
  <si>
    <t>-1348773408</t>
  </si>
  <si>
    <t>998725181</t>
  </si>
  <si>
    <t>Přesun hmot pro zařizovací předměty stanovený z hmotnosti přesunovaného materiálu Příplatek k cenám za přesun prováděný bez použití mechanizace pro jakoukoliv výšku objektu</t>
  </si>
  <si>
    <t>1060258903</t>
  </si>
  <si>
    <t>726</t>
  </si>
  <si>
    <t>Zdravotechnika - předstěnové instalace</t>
  </si>
  <si>
    <t>726131021</t>
  </si>
  <si>
    <t>Předstěnové instalační systémy do lehkých stěn s kovovou konstrukcí pro pisoáry stavební výška 1300 mm</t>
  </si>
  <si>
    <t>-55600537</t>
  </si>
  <si>
    <t>726131041</t>
  </si>
  <si>
    <t>Předstěnové instalační systémy do lehkých stěn s kovovou konstrukcí pro závěsné klozety ovládání zepředu, stavební výšky 1120 mm</t>
  </si>
  <si>
    <t>529911849</t>
  </si>
  <si>
    <t>998726111</t>
  </si>
  <si>
    <t>Přesun hmot pro instalační prefabrikáty stanovený z hmotnosti přesunovaného materiálu vodorovná dopravní vzdálenost do 50 m v objektech výšky do 6 m</t>
  </si>
  <si>
    <t>-1763514677</t>
  </si>
  <si>
    <t>998726181</t>
  </si>
  <si>
    <t>Přesun hmot pro instalační prefabrikáty stanovený z hmotnosti přesunovaného materiálu Příplatek k cenám za přesun prováděný bez použití mechanizace pro jakoukoliv výšku objektu</t>
  </si>
  <si>
    <t>-2085780888</t>
  </si>
  <si>
    <t>03 - Elektroinstalace</t>
  </si>
  <si>
    <t>97 - Prorážení otvorů a ostatní bourací práce</t>
  </si>
  <si>
    <t>M - Montážní přirážky</t>
  </si>
  <si>
    <t>M21 - Elektromontáže</t>
  </si>
  <si>
    <t>M210VD - Demontážní práce</t>
  </si>
  <si>
    <t>M211VD - Revize elektro</t>
  </si>
  <si>
    <t>M22 - Montáže sdělovací a zabezpečovací techniky</t>
  </si>
  <si>
    <t>S - Přesuny sutí</t>
  </si>
  <si>
    <t>D1 - Ostatní materiál</t>
  </si>
  <si>
    <t>97</t>
  </si>
  <si>
    <t>Prorážení otvorů a ostatní bourací práce</t>
  </si>
  <si>
    <t>973032616R00</t>
  </si>
  <si>
    <t>Vysekání kapes cih. duté špalík, krabice 10x10x5cm</t>
  </si>
  <si>
    <t>1617671207</t>
  </si>
  <si>
    <t>P</t>
  </si>
  <si>
    <t>Poznámka k položce:
V položce není kalkulována manipulace se sutí, která se oceňuje samostatně položkami souboru 979.</t>
  </si>
  <si>
    <t>974031121R00</t>
  </si>
  <si>
    <t>Vysekání rýh ve zdi cihelné 3 x 3 cm</t>
  </si>
  <si>
    <t>-314721777</t>
  </si>
  <si>
    <t>Poznámka k položce:
Položka platí pro zdivo na jakoukoliv maltu vápennou nebo vápenocementovou, V položce není kalkulována manipulace se sutí, která se oceňuje samostatně položkami souboru 979.</t>
  </si>
  <si>
    <t>979092111R00</t>
  </si>
  <si>
    <t>Vyklizení ulehlé suti z pl.do 15 m2/ hl. 2 m-ručně</t>
  </si>
  <si>
    <t>m3</t>
  </si>
  <si>
    <t>981613346</t>
  </si>
  <si>
    <t>Montážní přirážky</t>
  </si>
  <si>
    <t>204      R00</t>
  </si>
  <si>
    <t>Zednické výpomoci M 21 podle čl.13-5b</t>
  </si>
  <si>
    <t>%</t>
  </si>
  <si>
    <t>-1352441074</t>
  </si>
  <si>
    <t>Poznámka k položce:
Přirážka je určena k ocenění přidružených výkonů a podílu prací jiných profesí při oceňování podle  - ceníku M 21 (včetně R-položek) těchto prací: a) provozní rozvody ve stavebních objektech (např. objekty oboru 803 - budovy pro bydlení, oboru 801-budovy, občanská výstzavba apod.) b) hromosvody c) uzemnění v zemi (vně i uvnitř budovy).  Touto přirážkou jsou kryty náklady na: a) vynechání nebo vysekání rýh, kapes a prostupů pro rozvody a upevňovací prvky (špalíky, latě, objímky, závěsy, konzoly) do velikostí: rýhy o průřezu 3x3 až 7x3 cm, kapsy pro špalíky a krabice do 7x7x5 cm, prostupy průřezu do 0,01 m2; ve zdivu cihelném, nebo ve zdivu z tvárnic a to i když nejsou zakresleny v projektu b) zaplnění nebo zazdění rýh, kapes, jejichž kubatura se neodečítá od kubatury zdiva (zaplnění nebo zazdění rýh, kapes, jejichž kubatura se odečítá od kubatury zdiva se; rozpočtuje samostatnými položkami) c) dodání, osazení, zazdění, zabetonování a zalití špalíků a latí d) dodání, osazení, zabetonování a zalití objímek, závěsů a konzol e) vynechání nebo vysekání nik pro rozvaděče a pro stoupací, průchozí a jiné manipulační skříně f) osazení, zazdění nebo zabetonování stoupacích, průchozích a jiných manipulačních skříní g) zazdění nebo zabetonování prostupů ve zdech a stropech.  Základnu pro použití sazeb tvoří náklady určené pomocí ceníkových položek, popř. R-položek vč. nosného a podružného materiálu.  Pokud je potřeba připevňovat prvky nastřelováním nebo pomocí hmoždinek, rozpočtují se podle ceníku 801-1 a 801-4.</t>
  </si>
  <si>
    <t>141      R00</t>
  </si>
  <si>
    <t>Přirážka za podružný materiál M 21, M 22</t>
  </si>
  <si>
    <t>-793824426</t>
  </si>
  <si>
    <t>Poznámka k položce:
Procentní sazba z hodnoty nosného materiálu.</t>
  </si>
  <si>
    <t>142      R00</t>
  </si>
  <si>
    <t>Přirážka za prořez kabelů</t>
  </si>
  <si>
    <t>-1073611349</t>
  </si>
  <si>
    <t>M21</t>
  </si>
  <si>
    <t>Elektromontáže</t>
  </si>
  <si>
    <t>210010311RT3</t>
  </si>
  <si>
    <t>Krabice univerzální KU, bez zapojení, kruhová</t>
  </si>
  <si>
    <t>1777831172</t>
  </si>
  <si>
    <t>Poznámka k položce:
včetně dodávky KU 68-1901 bez víčka; Montáž do připraveného lůžka. Zhotovení otvorů pro trubky, nebo vodiče. Bez zapojení.</t>
  </si>
  <si>
    <t>210800105RT1</t>
  </si>
  <si>
    <t>Kabel CYKY 750 V 3x1,5 mm2 uložený pod omítkou</t>
  </si>
  <si>
    <t>2116782045</t>
  </si>
  <si>
    <t>Poznámka k položce:
včetně dodávky kabelu</t>
  </si>
  <si>
    <t>210800125RT1</t>
  </si>
  <si>
    <t>Kabel CYKY 750 V 3x1,5 mm2 pod omítkou stropu</t>
  </si>
  <si>
    <t>-1223964593</t>
  </si>
  <si>
    <t>210800106RT1</t>
  </si>
  <si>
    <t>Kabel CYKY 750 V 3x2,5 mm2 uložený pod omítkou</t>
  </si>
  <si>
    <t>-361365923</t>
  </si>
  <si>
    <t>210201521R00</t>
  </si>
  <si>
    <t>Svítidlo LED technické stropní přisazené</t>
  </si>
  <si>
    <t>1915569465</t>
  </si>
  <si>
    <t>210110062RT2</t>
  </si>
  <si>
    <t>Infrapasivní spínač osvětlení</t>
  </si>
  <si>
    <t>-1688835486</t>
  </si>
  <si>
    <t>Poznámka k položce:
včetně dodávky stropního interiérového čidla; čidlo Kanlux ZONA JQ-37-W bílé</t>
  </si>
  <si>
    <t>210100001R00</t>
  </si>
  <si>
    <t>Ukončení vodičů v rozvaděči + zapojení do 2,5 mm2</t>
  </si>
  <si>
    <t>-1006729263</t>
  </si>
  <si>
    <t>M210VD</t>
  </si>
  <si>
    <t>Demontážní práce</t>
  </si>
  <si>
    <t>210VD</t>
  </si>
  <si>
    <t>Demontážní práce - odhad</t>
  </si>
  <si>
    <t>hod</t>
  </si>
  <si>
    <t>1768710957</t>
  </si>
  <si>
    <t>M211VD</t>
  </si>
  <si>
    <t>Revize elektro</t>
  </si>
  <si>
    <t>21100000000001VD</t>
  </si>
  <si>
    <t>h</t>
  </si>
  <si>
    <t>760936340</t>
  </si>
  <si>
    <t>M22</t>
  </si>
  <si>
    <t>Montáže sdělovací a zabezpečovací techniky</t>
  </si>
  <si>
    <t>220261664R00</t>
  </si>
  <si>
    <t>Zazdění drážky</t>
  </si>
  <si>
    <t>1577640487</t>
  </si>
  <si>
    <t>220261665R00</t>
  </si>
  <si>
    <t>Začištění drážky, konečná úprava</t>
  </si>
  <si>
    <t>-1120604242</t>
  </si>
  <si>
    <t>S</t>
  </si>
  <si>
    <t>Přesuny sutí</t>
  </si>
  <si>
    <t>979087028R00</t>
  </si>
  <si>
    <t>Odvoz na skládku PH, příplatek za dalších 5 km</t>
  </si>
  <si>
    <t>-2023664142</t>
  </si>
  <si>
    <t>979095131R00</t>
  </si>
  <si>
    <t>Doprava hmot, jízda přívěsného vozíku</t>
  </si>
  <si>
    <t>km</t>
  </si>
  <si>
    <t>-286369576</t>
  </si>
  <si>
    <t>D1</t>
  </si>
  <si>
    <t>Ostatní materiál</t>
  </si>
  <si>
    <t>21345VD</t>
  </si>
  <si>
    <t>Přisazené LED svítidlo, opálový PMMA kryt, průměr 375mm, 4000K, 1x27W</t>
  </si>
  <si>
    <t>ks</t>
  </si>
  <si>
    <t>-1513791078</t>
  </si>
  <si>
    <t>35822002013</t>
  </si>
  <si>
    <t>Jistič do 80 A 1 pól. charakterist. B, LTN-16B-1N</t>
  </si>
  <si>
    <t>1872903463</t>
  </si>
  <si>
    <t>Poznámka k položce:
Jističe LTE, LTN, LVN, LST-DC jsou určeny  pro nadproudovou ochranu v instalacích občanské výstavby, administrativních budovách a průmyslových instalacích se jmenovitými proudy od 0,3 A do 125 A.  Jističe LTE a LTN jsou generací malých jističů.  Provedení jističů LTN-UC je určené pro jištění  stejnosměrných (DC) i střídavých (AC) obvodů do 63 A,  DC 220 V (1pól), DC 440 V (2pól), AC 230/400  V.  Při zapojení v DC obvodu je bezpodmínečně nutné  dodržet polaritu přístroje.  Počet pólů  1, 1+N, 2, 3, 3+N Jmenovitý proud  0,3 ÷ 80 A Vypínací charakteristika  B, C, D Jmenovité pracovní napětí AC  AC 230/400 V Jmenovité pracovní napětí DC  DC 220/440 V (LTN-UC) Max. provozní napětí DC  DC 72 V Min. provozní napětí AC  AC 24 V Min. provozní napětí DC  DC 24 V Jmenovitý kmitočet  50/60 Hz Jmenovitá zkratová schopnost / AC 230 V  10 kA Krytí  IP20 Vodič tuhý max.; Cu 35 mm2 Vodič ohebný max.  Cu 25 mm2 Dotahovací moment  3 Nm Teplota okolí min.  -25 °C Teplota okolí max.  55 °C ČSN EN 60898</t>
  </si>
  <si>
    <t>VON - Vedlejší a ostatní rozpočtové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</si>
  <si>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</si>
  <si>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</si>
  <si>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</si>
  <si>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>VRN</t>
  </si>
  <si>
    <t>Vedlejší rozpočtové náklady</t>
  </si>
  <si>
    <t>VRN1</t>
  </si>
  <si>
    <t>Průzkumné, geodetické a projektové práce</t>
  </si>
  <si>
    <t>013254000</t>
  </si>
  <si>
    <t>Dokumentace skutečného provedení stavby</t>
  </si>
  <si>
    <t>Kč</t>
  </si>
  <si>
    <t>1024</t>
  </si>
  <si>
    <t>-32388142</t>
  </si>
  <si>
    <t>VRN3</t>
  </si>
  <si>
    <t>Zařízení staveniště</t>
  </si>
  <si>
    <t>030001000</t>
  </si>
  <si>
    <t>151786523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</si>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</sst>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0000A8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400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16" fillId="2" borderId="0" xfId="20" applyFont="1" applyFill="1" applyAlignment="1" applyProtection="1">
      <alignment vertical="center"/>
      <protection/>
    </xf>
    <xf numFmtId="0" fontId="39" fillId="2" borderId="0" xfId="20" applyFill="1"/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2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3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4" fillId="0" borderId="21" xfId="0" applyNumberFormat="1" applyFont="1" applyBorder="1" applyAlignment="1" applyProtection="1">
      <alignment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4" fontId="24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1" fillId="0" borderId="21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31" fillId="0" borderId="22" xfId="0" applyNumberFormat="1" applyFont="1" applyBorder="1" applyAlignment="1" applyProtection="1">
      <alignment vertical="center"/>
      <protection/>
    </xf>
    <xf numFmtId="4" fontId="31" fillId="0" borderId="23" xfId="0" applyNumberFormat="1" applyFont="1" applyBorder="1" applyAlignment="1" applyProtection="1">
      <alignment vertical="center"/>
      <protection/>
    </xf>
    <xf numFmtId="166" fontId="31" fillId="0" borderId="23" xfId="0" applyNumberFormat="1" applyFont="1" applyBorder="1" applyAlignment="1" applyProtection="1">
      <alignment vertical="center"/>
      <protection/>
    </xf>
    <xf numFmtId="4" fontId="31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32" fillId="2" borderId="0" xfId="20" applyFont="1" applyFill="1" applyAlignment="1">
      <alignment vertical="center"/>
    </xf>
    <xf numFmtId="0" fontId="14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3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166" fontId="34" fillId="0" borderId="14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21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27" xfId="0" applyFont="1" applyBorder="1" applyAlignment="1" applyProtection="1">
      <alignment horizontal="center" vertical="center"/>
      <protection/>
    </xf>
    <xf numFmtId="49" fontId="37" fillId="0" borderId="27" xfId="0" applyNumberFormat="1" applyFont="1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center" vertical="center" wrapText="1"/>
      <protection/>
    </xf>
    <xf numFmtId="167" fontId="37" fillId="0" borderId="27" xfId="0" applyNumberFormat="1" applyFont="1" applyBorder="1" applyAlignment="1" applyProtection="1">
      <alignment vertical="center"/>
      <protection/>
    </xf>
    <xf numFmtId="4" fontId="37" fillId="3" borderId="27" xfId="0" applyNumberFormat="1" applyFont="1" applyFill="1" applyBorder="1" applyAlignment="1" applyProtection="1">
      <alignment vertical="center"/>
      <protection locked="0"/>
    </xf>
    <xf numFmtId="4" fontId="37" fillId="0" borderId="27" xfId="0" applyNumberFormat="1" applyFont="1" applyBorder="1" applyAlignment="1" applyProtection="1">
      <alignment vertical="center"/>
      <protection/>
    </xf>
    <xf numFmtId="0" fontId="37" fillId="0" borderId="4" xfId="0" applyFont="1" applyBorder="1" applyAlignment="1">
      <alignment vertical="center"/>
    </xf>
    <xf numFmtId="0" fontId="37" fillId="3" borderId="2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38" fillId="0" borderId="0" xfId="0" applyFont="1" applyAlignment="1" applyProtection="1">
      <alignment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4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30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30" fillId="0" borderId="34" xfId="0" applyFont="1" applyBorder="1" applyAlignment="1" applyProtection="1">
      <alignment horizontal="left" vertical="center"/>
      <protection locked="0"/>
    </xf>
    <xf numFmtId="0" fontId="30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4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30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30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4" fontId="21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0" fillId="0" borderId="0" xfId="0"/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24" fillId="0" borderId="20" xfId="0" applyFont="1" applyBorder="1" applyAlignment="1">
      <alignment horizontal="center" vertical="center"/>
    </xf>
    <xf numFmtId="0" fontId="24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2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20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2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0" fillId="0" borderId="34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0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7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spans="3:72" ht="36.95" customHeight="1">
      <c r="AR2" s="353"/>
      <c r="AS2" s="353"/>
      <c r="AT2" s="353"/>
      <c r="AU2" s="353"/>
      <c r="AV2" s="353"/>
      <c r="AW2" s="353"/>
      <c r="AX2" s="353"/>
      <c r="AY2" s="353"/>
      <c r="AZ2" s="353"/>
      <c r="BA2" s="353"/>
      <c r="BB2" s="353"/>
      <c r="BC2" s="353"/>
      <c r="BD2" s="353"/>
      <c r="BE2" s="353"/>
      <c r="BS2" s="24" t="s">
        <v>8</v>
      </c>
      <c r="BT2" s="24" t="s">
        <v>9</v>
      </c>
    </row>
    <row r="3" spans="2:72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8</v>
      </c>
      <c r="BT3" s="24" t="s">
        <v>10</v>
      </c>
    </row>
    <row r="4" spans="2:71" ht="36.95" customHeight="1">
      <c r="B4" s="28"/>
      <c r="C4" s="29"/>
      <c r="D4" s="30" t="s">
        <v>11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12</v>
      </c>
      <c r="BE4" s="33" t="s">
        <v>13</v>
      </c>
      <c r="BS4" s="24" t="s">
        <v>14</v>
      </c>
    </row>
    <row r="5" spans="2:71" ht="14.45" customHeight="1">
      <c r="B5" s="28"/>
      <c r="C5" s="29"/>
      <c r="D5" s="34" t="s">
        <v>15</v>
      </c>
      <c r="E5" s="29"/>
      <c r="F5" s="29"/>
      <c r="G5" s="29"/>
      <c r="H5" s="29"/>
      <c r="I5" s="29"/>
      <c r="J5" s="29"/>
      <c r="K5" s="354" t="s">
        <v>16</v>
      </c>
      <c r="L5" s="355"/>
      <c r="M5" s="355"/>
      <c r="N5" s="355"/>
      <c r="O5" s="355"/>
      <c r="P5" s="355"/>
      <c r="Q5" s="355"/>
      <c r="R5" s="355"/>
      <c r="S5" s="355"/>
      <c r="T5" s="355"/>
      <c r="U5" s="355"/>
      <c r="V5" s="355"/>
      <c r="W5" s="355"/>
      <c r="X5" s="355"/>
      <c r="Y5" s="355"/>
      <c r="Z5" s="355"/>
      <c r="AA5" s="355"/>
      <c r="AB5" s="355"/>
      <c r="AC5" s="355"/>
      <c r="AD5" s="355"/>
      <c r="AE5" s="355"/>
      <c r="AF5" s="355"/>
      <c r="AG5" s="355"/>
      <c r="AH5" s="355"/>
      <c r="AI5" s="355"/>
      <c r="AJ5" s="355"/>
      <c r="AK5" s="355"/>
      <c r="AL5" s="355"/>
      <c r="AM5" s="355"/>
      <c r="AN5" s="355"/>
      <c r="AO5" s="355"/>
      <c r="AP5" s="29"/>
      <c r="AQ5" s="31"/>
      <c r="BE5" s="345" t="s">
        <v>17</v>
      </c>
      <c r="BS5" s="24" t="s">
        <v>8</v>
      </c>
    </row>
    <row r="6" spans="2:71" ht="36.95" customHeight="1">
      <c r="B6" s="28"/>
      <c r="C6" s="29"/>
      <c r="D6" s="36" t="s">
        <v>18</v>
      </c>
      <c r="E6" s="29"/>
      <c r="F6" s="29"/>
      <c r="G6" s="29"/>
      <c r="H6" s="29"/>
      <c r="I6" s="29"/>
      <c r="J6" s="29"/>
      <c r="K6" s="376" t="s">
        <v>19</v>
      </c>
      <c r="L6" s="355"/>
      <c r="M6" s="355"/>
      <c r="N6" s="355"/>
      <c r="O6" s="355"/>
      <c r="P6" s="355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355"/>
      <c r="AE6" s="355"/>
      <c r="AF6" s="355"/>
      <c r="AG6" s="355"/>
      <c r="AH6" s="355"/>
      <c r="AI6" s="355"/>
      <c r="AJ6" s="355"/>
      <c r="AK6" s="355"/>
      <c r="AL6" s="355"/>
      <c r="AM6" s="355"/>
      <c r="AN6" s="355"/>
      <c r="AO6" s="355"/>
      <c r="AP6" s="29"/>
      <c r="AQ6" s="31"/>
      <c r="BE6" s="346"/>
      <c r="BS6" s="24" t="s">
        <v>8</v>
      </c>
    </row>
    <row r="7" spans="2:71" ht="14.45" customHeight="1">
      <c r="B7" s="28"/>
      <c r="C7" s="29"/>
      <c r="D7" s="37" t="s">
        <v>20</v>
      </c>
      <c r="E7" s="29"/>
      <c r="F7" s="29"/>
      <c r="G7" s="29"/>
      <c r="H7" s="29"/>
      <c r="I7" s="29"/>
      <c r="J7" s="29"/>
      <c r="K7" s="35" t="s">
        <v>21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7" t="s">
        <v>22</v>
      </c>
      <c r="AL7" s="29"/>
      <c r="AM7" s="29"/>
      <c r="AN7" s="35" t="s">
        <v>23</v>
      </c>
      <c r="AO7" s="29"/>
      <c r="AP7" s="29"/>
      <c r="AQ7" s="31"/>
      <c r="BE7" s="346"/>
      <c r="BS7" s="24" t="s">
        <v>8</v>
      </c>
    </row>
    <row r="8" spans="2:71" ht="14.45" customHeight="1">
      <c r="B8" s="28"/>
      <c r="C8" s="29"/>
      <c r="D8" s="37" t="s">
        <v>24</v>
      </c>
      <c r="E8" s="29"/>
      <c r="F8" s="29"/>
      <c r="G8" s="29"/>
      <c r="H8" s="29"/>
      <c r="I8" s="29"/>
      <c r="J8" s="29"/>
      <c r="K8" s="35" t="s">
        <v>25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7" t="s">
        <v>26</v>
      </c>
      <c r="AL8" s="29"/>
      <c r="AM8" s="29"/>
      <c r="AN8" s="38" t="s">
        <v>27</v>
      </c>
      <c r="AO8" s="29"/>
      <c r="AP8" s="29"/>
      <c r="AQ8" s="31"/>
      <c r="BE8" s="346"/>
      <c r="BS8" s="24" t="s">
        <v>8</v>
      </c>
    </row>
    <row r="9" spans="2:71" ht="14.45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346"/>
      <c r="BS9" s="24" t="s">
        <v>8</v>
      </c>
    </row>
    <row r="10" spans="2:71" ht="14.45" customHeight="1">
      <c r="B10" s="28"/>
      <c r="C10" s="29"/>
      <c r="D10" s="37" t="s">
        <v>28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7" t="s">
        <v>29</v>
      </c>
      <c r="AL10" s="29"/>
      <c r="AM10" s="29"/>
      <c r="AN10" s="35" t="s">
        <v>23</v>
      </c>
      <c r="AO10" s="29"/>
      <c r="AP10" s="29"/>
      <c r="AQ10" s="31"/>
      <c r="BE10" s="346"/>
      <c r="BS10" s="24" t="s">
        <v>8</v>
      </c>
    </row>
    <row r="11" spans="2:71" ht="18.4" customHeight="1">
      <c r="B11" s="28"/>
      <c r="C11" s="29"/>
      <c r="D11" s="29"/>
      <c r="E11" s="35" t="s">
        <v>30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7" t="s">
        <v>31</v>
      </c>
      <c r="AL11" s="29"/>
      <c r="AM11" s="29"/>
      <c r="AN11" s="35" t="s">
        <v>23</v>
      </c>
      <c r="AO11" s="29"/>
      <c r="AP11" s="29"/>
      <c r="AQ11" s="31"/>
      <c r="BE11" s="346"/>
      <c r="BS11" s="24" t="s">
        <v>8</v>
      </c>
    </row>
    <row r="12" spans="2:71" ht="6.9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46"/>
      <c r="BS12" s="24" t="s">
        <v>8</v>
      </c>
    </row>
    <row r="13" spans="2:71" ht="14.45" customHeight="1">
      <c r="B13" s="28"/>
      <c r="C13" s="29"/>
      <c r="D13" s="37" t="s">
        <v>32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7" t="s">
        <v>29</v>
      </c>
      <c r="AL13" s="29"/>
      <c r="AM13" s="29"/>
      <c r="AN13" s="39" t="s">
        <v>33</v>
      </c>
      <c r="AO13" s="29"/>
      <c r="AP13" s="29"/>
      <c r="AQ13" s="31"/>
      <c r="BE13" s="346"/>
      <c r="BS13" s="24" t="s">
        <v>8</v>
      </c>
    </row>
    <row r="14" spans="2:71" ht="13.5">
      <c r="B14" s="28"/>
      <c r="C14" s="29"/>
      <c r="D14" s="29"/>
      <c r="E14" s="370" t="s">
        <v>33</v>
      </c>
      <c r="F14" s="371"/>
      <c r="G14" s="371"/>
      <c r="H14" s="371"/>
      <c r="I14" s="371"/>
      <c r="J14" s="371"/>
      <c r="K14" s="371"/>
      <c r="L14" s="371"/>
      <c r="M14" s="371"/>
      <c r="N14" s="371"/>
      <c r="O14" s="371"/>
      <c r="P14" s="371"/>
      <c r="Q14" s="371"/>
      <c r="R14" s="371"/>
      <c r="S14" s="371"/>
      <c r="T14" s="371"/>
      <c r="U14" s="371"/>
      <c r="V14" s="371"/>
      <c r="W14" s="371"/>
      <c r="X14" s="371"/>
      <c r="Y14" s="371"/>
      <c r="Z14" s="371"/>
      <c r="AA14" s="371"/>
      <c r="AB14" s="371"/>
      <c r="AC14" s="371"/>
      <c r="AD14" s="371"/>
      <c r="AE14" s="371"/>
      <c r="AF14" s="371"/>
      <c r="AG14" s="371"/>
      <c r="AH14" s="371"/>
      <c r="AI14" s="371"/>
      <c r="AJ14" s="371"/>
      <c r="AK14" s="37" t="s">
        <v>31</v>
      </c>
      <c r="AL14" s="29"/>
      <c r="AM14" s="29"/>
      <c r="AN14" s="39" t="s">
        <v>33</v>
      </c>
      <c r="AO14" s="29"/>
      <c r="AP14" s="29"/>
      <c r="AQ14" s="31"/>
      <c r="BE14" s="346"/>
      <c r="BS14" s="24" t="s">
        <v>8</v>
      </c>
    </row>
    <row r="15" spans="2:71" ht="6.9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46"/>
      <c r="BS15" s="24" t="s">
        <v>6</v>
      </c>
    </row>
    <row r="16" spans="2:71" ht="14.45" customHeight="1">
      <c r="B16" s="28"/>
      <c r="C16" s="29"/>
      <c r="D16" s="37" t="s">
        <v>34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7" t="s">
        <v>29</v>
      </c>
      <c r="AL16" s="29"/>
      <c r="AM16" s="29"/>
      <c r="AN16" s="35" t="s">
        <v>23</v>
      </c>
      <c r="AO16" s="29"/>
      <c r="AP16" s="29"/>
      <c r="AQ16" s="31"/>
      <c r="BE16" s="346"/>
      <c r="BS16" s="24" t="s">
        <v>6</v>
      </c>
    </row>
    <row r="17" spans="2:71" ht="18.4" customHeight="1">
      <c r="B17" s="28"/>
      <c r="C17" s="29"/>
      <c r="D17" s="29"/>
      <c r="E17" s="35" t="s">
        <v>35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7" t="s">
        <v>31</v>
      </c>
      <c r="AL17" s="29"/>
      <c r="AM17" s="29"/>
      <c r="AN17" s="35" t="s">
        <v>23</v>
      </c>
      <c r="AO17" s="29"/>
      <c r="AP17" s="29"/>
      <c r="AQ17" s="31"/>
      <c r="BE17" s="346"/>
      <c r="BS17" s="24" t="s">
        <v>36</v>
      </c>
    </row>
    <row r="18" spans="2:71" ht="6.9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46"/>
      <c r="BS18" s="24" t="s">
        <v>8</v>
      </c>
    </row>
    <row r="19" spans="2:71" ht="14.45" customHeight="1">
      <c r="B19" s="28"/>
      <c r="C19" s="29"/>
      <c r="D19" s="37" t="s">
        <v>37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46"/>
      <c r="BS19" s="24" t="s">
        <v>8</v>
      </c>
    </row>
    <row r="20" spans="2:71" ht="57" customHeight="1">
      <c r="B20" s="28"/>
      <c r="C20" s="29"/>
      <c r="D20" s="29"/>
      <c r="E20" s="372" t="s">
        <v>38</v>
      </c>
      <c r="F20" s="372"/>
      <c r="G20" s="372"/>
      <c r="H20" s="372"/>
      <c r="I20" s="372"/>
      <c r="J20" s="372"/>
      <c r="K20" s="372"/>
      <c r="L20" s="372"/>
      <c r="M20" s="372"/>
      <c r="N20" s="372"/>
      <c r="O20" s="372"/>
      <c r="P20" s="372"/>
      <c r="Q20" s="372"/>
      <c r="R20" s="372"/>
      <c r="S20" s="372"/>
      <c r="T20" s="372"/>
      <c r="U20" s="372"/>
      <c r="V20" s="372"/>
      <c r="W20" s="372"/>
      <c r="X20" s="372"/>
      <c r="Y20" s="372"/>
      <c r="Z20" s="372"/>
      <c r="AA20" s="372"/>
      <c r="AB20" s="372"/>
      <c r="AC20" s="372"/>
      <c r="AD20" s="372"/>
      <c r="AE20" s="372"/>
      <c r="AF20" s="372"/>
      <c r="AG20" s="372"/>
      <c r="AH20" s="372"/>
      <c r="AI20" s="372"/>
      <c r="AJ20" s="372"/>
      <c r="AK20" s="372"/>
      <c r="AL20" s="372"/>
      <c r="AM20" s="372"/>
      <c r="AN20" s="372"/>
      <c r="AO20" s="29"/>
      <c r="AP20" s="29"/>
      <c r="AQ20" s="31"/>
      <c r="BE20" s="346"/>
      <c r="BS20" s="24" t="s">
        <v>6</v>
      </c>
    </row>
    <row r="21" spans="2:57" ht="6.9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46"/>
    </row>
    <row r="22" spans="2:57" ht="6.95" customHeight="1">
      <c r="B22" s="28"/>
      <c r="C22" s="2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29"/>
      <c r="AQ22" s="31"/>
      <c r="BE22" s="346"/>
    </row>
    <row r="23" spans="2:57" s="1" customFormat="1" ht="25.9" customHeight="1">
      <c r="B23" s="41"/>
      <c r="C23" s="42"/>
      <c r="D23" s="43" t="s">
        <v>39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373">
        <f>ROUND(AG51,2)</f>
        <v>0</v>
      </c>
      <c r="AL23" s="374"/>
      <c r="AM23" s="374"/>
      <c r="AN23" s="374"/>
      <c r="AO23" s="374"/>
      <c r="AP23" s="42"/>
      <c r="AQ23" s="45"/>
      <c r="BE23" s="346"/>
    </row>
    <row r="24" spans="2:57" s="1" customFormat="1" ht="6.95" customHeight="1"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5"/>
      <c r="BE24" s="346"/>
    </row>
    <row r="25" spans="2:57" s="1" customFormat="1" ht="13.5"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375" t="s">
        <v>40</v>
      </c>
      <c r="M25" s="375"/>
      <c r="N25" s="375"/>
      <c r="O25" s="375"/>
      <c r="P25" s="42"/>
      <c r="Q25" s="42"/>
      <c r="R25" s="42"/>
      <c r="S25" s="42"/>
      <c r="T25" s="42"/>
      <c r="U25" s="42"/>
      <c r="V25" s="42"/>
      <c r="W25" s="375" t="s">
        <v>41</v>
      </c>
      <c r="X25" s="375"/>
      <c r="Y25" s="375"/>
      <c r="Z25" s="375"/>
      <c r="AA25" s="375"/>
      <c r="AB25" s="375"/>
      <c r="AC25" s="375"/>
      <c r="AD25" s="375"/>
      <c r="AE25" s="375"/>
      <c r="AF25" s="42"/>
      <c r="AG25" s="42"/>
      <c r="AH25" s="42"/>
      <c r="AI25" s="42"/>
      <c r="AJ25" s="42"/>
      <c r="AK25" s="375" t="s">
        <v>42</v>
      </c>
      <c r="AL25" s="375"/>
      <c r="AM25" s="375"/>
      <c r="AN25" s="375"/>
      <c r="AO25" s="375"/>
      <c r="AP25" s="42"/>
      <c r="AQ25" s="45"/>
      <c r="BE25" s="346"/>
    </row>
    <row r="26" spans="2:57" s="2" customFormat="1" ht="14.45" customHeight="1">
      <c r="B26" s="47"/>
      <c r="C26" s="48"/>
      <c r="D26" s="49" t="s">
        <v>43</v>
      </c>
      <c r="E26" s="48"/>
      <c r="F26" s="49" t="s">
        <v>44</v>
      </c>
      <c r="G26" s="48"/>
      <c r="H26" s="48"/>
      <c r="I26" s="48"/>
      <c r="J26" s="48"/>
      <c r="K26" s="48"/>
      <c r="L26" s="369">
        <v>0.21</v>
      </c>
      <c r="M26" s="348"/>
      <c r="N26" s="348"/>
      <c r="O26" s="348"/>
      <c r="P26" s="48"/>
      <c r="Q26" s="48"/>
      <c r="R26" s="48"/>
      <c r="S26" s="48"/>
      <c r="T26" s="48"/>
      <c r="U26" s="48"/>
      <c r="V26" s="48"/>
      <c r="W26" s="347">
        <f>ROUND(AZ51,2)</f>
        <v>0</v>
      </c>
      <c r="X26" s="348"/>
      <c r="Y26" s="348"/>
      <c r="Z26" s="348"/>
      <c r="AA26" s="348"/>
      <c r="AB26" s="348"/>
      <c r="AC26" s="348"/>
      <c r="AD26" s="348"/>
      <c r="AE26" s="348"/>
      <c r="AF26" s="48"/>
      <c r="AG26" s="48"/>
      <c r="AH26" s="48"/>
      <c r="AI26" s="48"/>
      <c r="AJ26" s="48"/>
      <c r="AK26" s="347">
        <f>ROUND(AV51,2)</f>
        <v>0</v>
      </c>
      <c r="AL26" s="348"/>
      <c r="AM26" s="348"/>
      <c r="AN26" s="348"/>
      <c r="AO26" s="348"/>
      <c r="AP26" s="48"/>
      <c r="AQ26" s="50"/>
      <c r="BE26" s="346"/>
    </row>
    <row r="27" spans="2:57" s="2" customFormat="1" ht="14.45" customHeight="1">
      <c r="B27" s="47"/>
      <c r="C27" s="48"/>
      <c r="D27" s="48"/>
      <c r="E27" s="48"/>
      <c r="F27" s="49" t="s">
        <v>45</v>
      </c>
      <c r="G27" s="48"/>
      <c r="H27" s="48"/>
      <c r="I27" s="48"/>
      <c r="J27" s="48"/>
      <c r="K27" s="48"/>
      <c r="L27" s="369">
        <v>0.15</v>
      </c>
      <c r="M27" s="348"/>
      <c r="N27" s="348"/>
      <c r="O27" s="348"/>
      <c r="P27" s="48"/>
      <c r="Q27" s="48"/>
      <c r="R27" s="48"/>
      <c r="S27" s="48"/>
      <c r="T27" s="48"/>
      <c r="U27" s="48"/>
      <c r="V27" s="48"/>
      <c r="W27" s="347">
        <f>ROUND(BA51,2)</f>
        <v>0</v>
      </c>
      <c r="X27" s="348"/>
      <c r="Y27" s="348"/>
      <c r="Z27" s="348"/>
      <c r="AA27" s="348"/>
      <c r="AB27" s="348"/>
      <c r="AC27" s="348"/>
      <c r="AD27" s="348"/>
      <c r="AE27" s="348"/>
      <c r="AF27" s="48"/>
      <c r="AG27" s="48"/>
      <c r="AH27" s="48"/>
      <c r="AI27" s="48"/>
      <c r="AJ27" s="48"/>
      <c r="AK27" s="347">
        <f>ROUND(AW51,2)</f>
        <v>0</v>
      </c>
      <c r="AL27" s="348"/>
      <c r="AM27" s="348"/>
      <c r="AN27" s="348"/>
      <c r="AO27" s="348"/>
      <c r="AP27" s="48"/>
      <c r="AQ27" s="50"/>
      <c r="BE27" s="346"/>
    </row>
    <row r="28" spans="2:57" s="2" customFormat="1" ht="14.45" customHeight="1" hidden="1">
      <c r="B28" s="47"/>
      <c r="C28" s="48"/>
      <c r="D28" s="48"/>
      <c r="E28" s="48"/>
      <c r="F28" s="49" t="s">
        <v>46</v>
      </c>
      <c r="G28" s="48"/>
      <c r="H28" s="48"/>
      <c r="I28" s="48"/>
      <c r="J28" s="48"/>
      <c r="K28" s="48"/>
      <c r="L28" s="369">
        <v>0.21</v>
      </c>
      <c r="M28" s="348"/>
      <c r="N28" s="348"/>
      <c r="O28" s="348"/>
      <c r="P28" s="48"/>
      <c r="Q28" s="48"/>
      <c r="R28" s="48"/>
      <c r="S28" s="48"/>
      <c r="T28" s="48"/>
      <c r="U28" s="48"/>
      <c r="V28" s="48"/>
      <c r="W28" s="347">
        <f>ROUND(BB51,2)</f>
        <v>0</v>
      </c>
      <c r="X28" s="348"/>
      <c r="Y28" s="348"/>
      <c r="Z28" s="348"/>
      <c r="AA28" s="348"/>
      <c r="AB28" s="348"/>
      <c r="AC28" s="348"/>
      <c r="AD28" s="348"/>
      <c r="AE28" s="348"/>
      <c r="AF28" s="48"/>
      <c r="AG28" s="48"/>
      <c r="AH28" s="48"/>
      <c r="AI28" s="48"/>
      <c r="AJ28" s="48"/>
      <c r="AK28" s="347">
        <v>0</v>
      </c>
      <c r="AL28" s="348"/>
      <c r="AM28" s="348"/>
      <c r="AN28" s="348"/>
      <c r="AO28" s="348"/>
      <c r="AP28" s="48"/>
      <c r="AQ28" s="50"/>
      <c r="BE28" s="346"/>
    </row>
    <row r="29" spans="2:57" s="2" customFormat="1" ht="14.45" customHeight="1" hidden="1">
      <c r="B29" s="47"/>
      <c r="C29" s="48"/>
      <c r="D29" s="48"/>
      <c r="E29" s="48"/>
      <c r="F29" s="49" t="s">
        <v>47</v>
      </c>
      <c r="G29" s="48"/>
      <c r="H29" s="48"/>
      <c r="I29" s="48"/>
      <c r="J29" s="48"/>
      <c r="K29" s="48"/>
      <c r="L29" s="369">
        <v>0.15</v>
      </c>
      <c r="M29" s="348"/>
      <c r="N29" s="348"/>
      <c r="O29" s="348"/>
      <c r="P29" s="48"/>
      <c r="Q29" s="48"/>
      <c r="R29" s="48"/>
      <c r="S29" s="48"/>
      <c r="T29" s="48"/>
      <c r="U29" s="48"/>
      <c r="V29" s="48"/>
      <c r="W29" s="347">
        <f>ROUND(BC51,2)</f>
        <v>0</v>
      </c>
      <c r="X29" s="348"/>
      <c r="Y29" s="348"/>
      <c r="Z29" s="348"/>
      <c r="AA29" s="348"/>
      <c r="AB29" s="348"/>
      <c r="AC29" s="348"/>
      <c r="AD29" s="348"/>
      <c r="AE29" s="348"/>
      <c r="AF29" s="48"/>
      <c r="AG29" s="48"/>
      <c r="AH29" s="48"/>
      <c r="AI29" s="48"/>
      <c r="AJ29" s="48"/>
      <c r="AK29" s="347">
        <v>0</v>
      </c>
      <c r="AL29" s="348"/>
      <c r="AM29" s="348"/>
      <c r="AN29" s="348"/>
      <c r="AO29" s="348"/>
      <c r="AP29" s="48"/>
      <c r="AQ29" s="50"/>
      <c r="BE29" s="346"/>
    </row>
    <row r="30" spans="2:57" s="2" customFormat="1" ht="14.45" customHeight="1" hidden="1">
      <c r="B30" s="47"/>
      <c r="C30" s="48"/>
      <c r="D30" s="48"/>
      <c r="E30" s="48"/>
      <c r="F30" s="49" t="s">
        <v>48</v>
      </c>
      <c r="G30" s="48"/>
      <c r="H30" s="48"/>
      <c r="I30" s="48"/>
      <c r="J30" s="48"/>
      <c r="K30" s="48"/>
      <c r="L30" s="369">
        <v>0</v>
      </c>
      <c r="M30" s="348"/>
      <c r="N30" s="348"/>
      <c r="O30" s="348"/>
      <c r="P30" s="48"/>
      <c r="Q30" s="48"/>
      <c r="R30" s="48"/>
      <c r="S30" s="48"/>
      <c r="T30" s="48"/>
      <c r="U30" s="48"/>
      <c r="V30" s="48"/>
      <c r="W30" s="347">
        <f>ROUND(BD51,2)</f>
        <v>0</v>
      </c>
      <c r="X30" s="348"/>
      <c r="Y30" s="348"/>
      <c r="Z30" s="348"/>
      <c r="AA30" s="348"/>
      <c r="AB30" s="348"/>
      <c r="AC30" s="348"/>
      <c r="AD30" s="348"/>
      <c r="AE30" s="348"/>
      <c r="AF30" s="48"/>
      <c r="AG30" s="48"/>
      <c r="AH30" s="48"/>
      <c r="AI30" s="48"/>
      <c r="AJ30" s="48"/>
      <c r="AK30" s="347">
        <v>0</v>
      </c>
      <c r="AL30" s="348"/>
      <c r="AM30" s="348"/>
      <c r="AN30" s="348"/>
      <c r="AO30" s="348"/>
      <c r="AP30" s="48"/>
      <c r="AQ30" s="50"/>
      <c r="BE30" s="346"/>
    </row>
    <row r="31" spans="2:57" s="1" customFormat="1" ht="6.95" customHeight="1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5"/>
      <c r="BE31" s="346"/>
    </row>
    <row r="32" spans="2:57" s="1" customFormat="1" ht="25.9" customHeight="1">
      <c r="B32" s="41"/>
      <c r="C32" s="51"/>
      <c r="D32" s="52" t="s">
        <v>49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4" t="s">
        <v>50</v>
      </c>
      <c r="U32" s="53"/>
      <c r="V32" s="53"/>
      <c r="W32" s="53"/>
      <c r="X32" s="349" t="s">
        <v>51</v>
      </c>
      <c r="Y32" s="350"/>
      <c r="Z32" s="350"/>
      <c r="AA32" s="350"/>
      <c r="AB32" s="350"/>
      <c r="AC32" s="53"/>
      <c r="AD32" s="53"/>
      <c r="AE32" s="53"/>
      <c r="AF32" s="53"/>
      <c r="AG32" s="53"/>
      <c r="AH32" s="53"/>
      <c r="AI32" s="53"/>
      <c r="AJ32" s="53"/>
      <c r="AK32" s="351">
        <f>SUM(AK23:AK30)</f>
        <v>0</v>
      </c>
      <c r="AL32" s="350"/>
      <c r="AM32" s="350"/>
      <c r="AN32" s="350"/>
      <c r="AO32" s="352"/>
      <c r="AP32" s="51"/>
      <c r="AQ32" s="55"/>
      <c r="BE32" s="346"/>
    </row>
    <row r="33" spans="2:43" s="1" customFormat="1" ht="6.95" customHeight="1"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5"/>
    </row>
    <row r="34" spans="2:43" s="1" customFormat="1" ht="6.95" customHeight="1"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8"/>
    </row>
    <row r="38" spans="2:44" s="1" customFormat="1" ht="6.95" customHeight="1">
      <c r="B38" s="59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1"/>
    </row>
    <row r="39" spans="2:44" s="1" customFormat="1" ht="36.95" customHeight="1">
      <c r="B39" s="41"/>
      <c r="C39" s="62" t="s">
        <v>52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1"/>
    </row>
    <row r="40" spans="2:44" s="1" customFormat="1" ht="6.95" customHeight="1">
      <c r="B40" s="41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1"/>
    </row>
    <row r="41" spans="2:44" s="3" customFormat="1" ht="14.45" customHeight="1">
      <c r="B41" s="64"/>
      <c r="C41" s="65" t="s">
        <v>15</v>
      </c>
      <c r="D41" s="66"/>
      <c r="E41" s="66"/>
      <c r="F41" s="66"/>
      <c r="G41" s="66"/>
      <c r="H41" s="66"/>
      <c r="I41" s="66"/>
      <c r="J41" s="66"/>
      <c r="K41" s="66"/>
      <c r="L41" s="66" t="str">
        <f>K5</f>
        <v>190418</v>
      </c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7"/>
    </row>
    <row r="42" spans="2:44" s="4" customFormat="1" ht="36.95" customHeight="1">
      <c r="B42" s="68"/>
      <c r="C42" s="69" t="s">
        <v>18</v>
      </c>
      <c r="D42" s="70"/>
      <c r="E42" s="70"/>
      <c r="F42" s="70"/>
      <c r="G42" s="70"/>
      <c r="H42" s="70"/>
      <c r="I42" s="70"/>
      <c r="J42" s="70"/>
      <c r="K42" s="70"/>
      <c r="L42" s="379" t="str">
        <f>K6</f>
        <v>OPRAVA SOCIÁLNÍHO ZAŘÍZENÍ ORGANIZACE JUNÁK - ČESKÝ SKAUT, STŘEDISKO</v>
      </c>
      <c r="M42" s="380"/>
      <c r="N42" s="380"/>
      <c r="O42" s="380"/>
      <c r="P42" s="380"/>
      <c r="Q42" s="380"/>
      <c r="R42" s="380"/>
      <c r="S42" s="380"/>
      <c r="T42" s="380"/>
      <c r="U42" s="380"/>
      <c r="V42" s="380"/>
      <c r="W42" s="380"/>
      <c r="X42" s="380"/>
      <c r="Y42" s="380"/>
      <c r="Z42" s="380"/>
      <c r="AA42" s="380"/>
      <c r="AB42" s="380"/>
      <c r="AC42" s="380"/>
      <c r="AD42" s="380"/>
      <c r="AE42" s="380"/>
      <c r="AF42" s="380"/>
      <c r="AG42" s="380"/>
      <c r="AH42" s="380"/>
      <c r="AI42" s="380"/>
      <c r="AJ42" s="380"/>
      <c r="AK42" s="380"/>
      <c r="AL42" s="380"/>
      <c r="AM42" s="380"/>
      <c r="AN42" s="380"/>
      <c r="AO42" s="380"/>
      <c r="AP42" s="70"/>
      <c r="AQ42" s="70"/>
      <c r="AR42" s="71"/>
    </row>
    <row r="43" spans="2:44" s="1" customFormat="1" ht="6.95" customHeight="1">
      <c r="B43" s="41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1"/>
    </row>
    <row r="44" spans="2:44" s="1" customFormat="1" ht="13.5">
      <c r="B44" s="41"/>
      <c r="C44" s="65" t="s">
        <v>24</v>
      </c>
      <c r="D44" s="63"/>
      <c r="E44" s="63"/>
      <c r="F44" s="63"/>
      <c r="G44" s="63"/>
      <c r="H44" s="63"/>
      <c r="I44" s="63"/>
      <c r="J44" s="63"/>
      <c r="K44" s="63"/>
      <c r="L44" s="72" t="str">
        <f>IF(K8="","",K8)</f>
        <v>parc.č.860, k.ú. Chomutov II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5" t="s">
        <v>26</v>
      </c>
      <c r="AJ44" s="63"/>
      <c r="AK44" s="63"/>
      <c r="AL44" s="63"/>
      <c r="AM44" s="381" t="str">
        <f>IF(AN8="","",AN8)</f>
        <v>17. 4. 2019</v>
      </c>
      <c r="AN44" s="381"/>
      <c r="AO44" s="63"/>
      <c r="AP44" s="63"/>
      <c r="AQ44" s="63"/>
      <c r="AR44" s="61"/>
    </row>
    <row r="45" spans="2:44" s="1" customFormat="1" ht="6.95" customHeight="1">
      <c r="B45" s="41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1"/>
    </row>
    <row r="46" spans="2:56" s="1" customFormat="1" ht="13.5">
      <c r="B46" s="41"/>
      <c r="C46" s="65" t="s">
        <v>28</v>
      </c>
      <c r="D46" s="63"/>
      <c r="E46" s="63"/>
      <c r="F46" s="63"/>
      <c r="G46" s="63"/>
      <c r="H46" s="63"/>
      <c r="I46" s="63"/>
      <c r="J46" s="63"/>
      <c r="K46" s="63"/>
      <c r="L46" s="66" t="str">
        <f>IF(E11="","",E11)</f>
        <v>Statutární město Chomutov</v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5" t="s">
        <v>34</v>
      </c>
      <c r="AJ46" s="63"/>
      <c r="AK46" s="63"/>
      <c r="AL46" s="63"/>
      <c r="AM46" s="364" t="str">
        <f>IF(E17="","",E17)</f>
        <v>JKPO CZ s.r.o.</v>
      </c>
      <c r="AN46" s="364"/>
      <c r="AO46" s="364"/>
      <c r="AP46" s="364"/>
      <c r="AQ46" s="63"/>
      <c r="AR46" s="61"/>
      <c r="AS46" s="356" t="s">
        <v>53</v>
      </c>
      <c r="AT46" s="357"/>
      <c r="AU46" s="74"/>
      <c r="AV46" s="74"/>
      <c r="AW46" s="74"/>
      <c r="AX46" s="74"/>
      <c r="AY46" s="74"/>
      <c r="AZ46" s="74"/>
      <c r="BA46" s="74"/>
      <c r="BB46" s="74"/>
      <c r="BC46" s="74"/>
      <c r="BD46" s="75"/>
    </row>
    <row r="47" spans="2:56" s="1" customFormat="1" ht="13.5">
      <c r="B47" s="41"/>
      <c r="C47" s="65" t="s">
        <v>32</v>
      </c>
      <c r="D47" s="63"/>
      <c r="E47" s="63"/>
      <c r="F47" s="63"/>
      <c r="G47" s="63"/>
      <c r="H47" s="63"/>
      <c r="I47" s="63"/>
      <c r="J47" s="63"/>
      <c r="K47" s="63"/>
      <c r="L47" s="66" t="str">
        <f>IF(E14="Vyplň údaj","",E14)</f>
        <v/>
      </c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1"/>
      <c r="AS47" s="358"/>
      <c r="AT47" s="359"/>
      <c r="AU47" s="76"/>
      <c r="AV47" s="76"/>
      <c r="AW47" s="76"/>
      <c r="AX47" s="76"/>
      <c r="AY47" s="76"/>
      <c r="AZ47" s="76"/>
      <c r="BA47" s="76"/>
      <c r="BB47" s="76"/>
      <c r="BC47" s="76"/>
      <c r="BD47" s="77"/>
    </row>
    <row r="48" spans="2:56" s="1" customFormat="1" ht="10.9" customHeight="1">
      <c r="B48" s="41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1"/>
      <c r="AS48" s="360"/>
      <c r="AT48" s="361"/>
      <c r="AU48" s="42"/>
      <c r="AV48" s="42"/>
      <c r="AW48" s="42"/>
      <c r="AX48" s="42"/>
      <c r="AY48" s="42"/>
      <c r="AZ48" s="42"/>
      <c r="BA48" s="42"/>
      <c r="BB48" s="42"/>
      <c r="BC48" s="42"/>
      <c r="BD48" s="78"/>
    </row>
    <row r="49" spans="2:56" s="1" customFormat="1" ht="29.25" customHeight="1">
      <c r="B49" s="41"/>
      <c r="C49" s="378" t="s">
        <v>54</v>
      </c>
      <c r="D49" s="366"/>
      <c r="E49" s="366"/>
      <c r="F49" s="366"/>
      <c r="G49" s="366"/>
      <c r="H49" s="79"/>
      <c r="I49" s="365" t="s">
        <v>55</v>
      </c>
      <c r="J49" s="366"/>
      <c r="K49" s="366"/>
      <c r="L49" s="366"/>
      <c r="M49" s="366"/>
      <c r="N49" s="366"/>
      <c r="O49" s="366"/>
      <c r="P49" s="366"/>
      <c r="Q49" s="366"/>
      <c r="R49" s="366"/>
      <c r="S49" s="366"/>
      <c r="T49" s="366"/>
      <c r="U49" s="366"/>
      <c r="V49" s="366"/>
      <c r="W49" s="366"/>
      <c r="X49" s="366"/>
      <c r="Y49" s="366"/>
      <c r="Z49" s="366"/>
      <c r="AA49" s="366"/>
      <c r="AB49" s="366"/>
      <c r="AC49" s="366"/>
      <c r="AD49" s="366"/>
      <c r="AE49" s="366"/>
      <c r="AF49" s="366"/>
      <c r="AG49" s="382" t="s">
        <v>56</v>
      </c>
      <c r="AH49" s="366"/>
      <c r="AI49" s="366"/>
      <c r="AJ49" s="366"/>
      <c r="AK49" s="366"/>
      <c r="AL49" s="366"/>
      <c r="AM49" s="366"/>
      <c r="AN49" s="365" t="s">
        <v>57</v>
      </c>
      <c r="AO49" s="366"/>
      <c r="AP49" s="366"/>
      <c r="AQ49" s="80" t="s">
        <v>58</v>
      </c>
      <c r="AR49" s="61"/>
      <c r="AS49" s="81" t="s">
        <v>59</v>
      </c>
      <c r="AT49" s="82" t="s">
        <v>60</v>
      </c>
      <c r="AU49" s="82" t="s">
        <v>61</v>
      </c>
      <c r="AV49" s="82" t="s">
        <v>62</v>
      </c>
      <c r="AW49" s="82" t="s">
        <v>63</v>
      </c>
      <c r="AX49" s="82" t="s">
        <v>64</v>
      </c>
      <c r="AY49" s="82" t="s">
        <v>65</v>
      </c>
      <c r="AZ49" s="82" t="s">
        <v>66</v>
      </c>
      <c r="BA49" s="82" t="s">
        <v>67</v>
      </c>
      <c r="BB49" s="82" t="s">
        <v>68</v>
      </c>
      <c r="BC49" s="82" t="s">
        <v>69</v>
      </c>
      <c r="BD49" s="83" t="s">
        <v>70</v>
      </c>
    </row>
    <row r="50" spans="2:56" s="1" customFormat="1" ht="10.9" customHeight="1">
      <c r="B50" s="41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1"/>
      <c r="AS50" s="84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6"/>
    </row>
    <row r="51" spans="2:90" s="4" customFormat="1" ht="32.45" customHeight="1">
      <c r="B51" s="68"/>
      <c r="C51" s="87" t="s">
        <v>71</v>
      </c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367">
        <f>ROUND(SUM(AG52:AG55),2)</f>
        <v>0</v>
      </c>
      <c r="AH51" s="367"/>
      <c r="AI51" s="367"/>
      <c r="AJ51" s="367"/>
      <c r="AK51" s="367"/>
      <c r="AL51" s="367"/>
      <c r="AM51" s="367"/>
      <c r="AN51" s="368">
        <f>SUM(AG51,AT51)</f>
        <v>0</v>
      </c>
      <c r="AO51" s="368"/>
      <c r="AP51" s="368"/>
      <c r="AQ51" s="89" t="s">
        <v>23</v>
      </c>
      <c r="AR51" s="71"/>
      <c r="AS51" s="90">
        <f>ROUND(SUM(AS52:AS55),2)</f>
        <v>0</v>
      </c>
      <c r="AT51" s="91">
        <f>ROUND(SUM(AV51:AW51),2)</f>
        <v>0</v>
      </c>
      <c r="AU51" s="92">
        <f>ROUND(SUM(AU52:AU55),5)</f>
        <v>0</v>
      </c>
      <c r="AV51" s="91">
        <f>ROUND(AZ51*L26,2)</f>
        <v>0</v>
      </c>
      <c r="AW51" s="91">
        <f>ROUND(BA51*L27,2)</f>
        <v>0</v>
      </c>
      <c r="AX51" s="91">
        <f>ROUND(BB51*L26,2)</f>
        <v>0</v>
      </c>
      <c r="AY51" s="91">
        <f>ROUND(BC51*L27,2)</f>
        <v>0</v>
      </c>
      <c r="AZ51" s="91">
        <f>ROUND(SUM(AZ52:AZ55),2)</f>
        <v>0</v>
      </c>
      <c r="BA51" s="91">
        <f>ROUND(SUM(BA52:BA55),2)</f>
        <v>0</v>
      </c>
      <c r="BB51" s="91">
        <f>ROUND(SUM(BB52:BB55),2)</f>
        <v>0</v>
      </c>
      <c r="BC51" s="91">
        <f>ROUND(SUM(BC52:BC55),2)</f>
        <v>0</v>
      </c>
      <c r="BD51" s="93">
        <f>ROUND(SUM(BD52:BD55),2)</f>
        <v>0</v>
      </c>
      <c r="BS51" s="94" t="s">
        <v>72</v>
      </c>
      <c r="BT51" s="94" t="s">
        <v>73</v>
      </c>
      <c r="BU51" s="95" t="s">
        <v>74</v>
      </c>
      <c r="BV51" s="94" t="s">
        <v>75</v>
      </c>
      <c r="BW51" s="94" t="s">
        <v>7</v>
      </c>
      <c r="BX51" s="94" t="s">
        <v>76</v>
      </c>
      <c r="CL51" s="94" t="s">
        <v>21</v>
      </c>
    </row>
    <row r="52" spans="1:91" s="5" customFormat="1" ht="16.5" customHeight="1">
      <c r="A52" s="96" t="s">
        <v>77</v>
      </c>
      <c r="B52" s="97"/>
      <c r="C52" s="98"/>
      <c r="D52" s="377" t="s">
        <v>78</v>
      </c>
      <c r="E52" s="377"/>
      <c r="F52" s="377"/>
      <c r="G52" s="377"/>
      <c r="H52" s="377"/>
      <c r="I52" s="99"/>
      <c r="J52" s="377" t="s">
        <v>79</v>
      </c>
      <c r="K52" s="377"/>
      <c r="L52" s="377"/>
      <c r="M52" s="377"/>
      <c r="N52" s="377"/>
      <c r="O52" s="377"/>
      <c r="P52" s="377"/>
      <c r="Q52" s="377"/>
      <c r="R52" s="377"/>
      <c r="S52" s="377"/>
      <c r="T52" s="377"/>
      <c r="U52" s="377"/>
      <c r="V52" s="377"/>
      <c r="W52" s="377"/>
      <c r="X52" s="377"/>
      <c r="Y52" s="377"/>
      <c r="Z52" s="377"/>
      <c r="AA52" s="377"/>
      <c r="AB52" s="377"/>
      <c r="AC52" s="377"/>
      <c r="AD52" s="377"/>
      <c r="AE52" s="377"/>
      <c r="AF52" s="377"/>
      <c r="AG52" s="362">
        <f>'01 - Stavební úpravy'!J27</f>
        <v>0</v>
      </c>
      <c r="AH52" s="363"/>
      <c r="AI52" s="363"/>
      <c r="AJ52" s="363"/>
      <c r="AK52" s="363"/>
      <c r="AL52" s="363"/>
      <c r="AM52" s="363"/>
      <c r="AN52" s="362">
        <f>SUM(AG52,AT52)</f>
        <v>0</v>
      </c>
      <c r="AO52" s="363"/>
      <c r="AP52" s="363"/>
      <c r="AQ52" s="100" t="s">
        <v>80</v>
      </c>
      <c r="AR52" s="101"/>
      <c r="AS52" s="102">
        <v>0</v>
      </c>
      <c r="AT52" s="103">
        <f>ROUND(SUM(AV52:AW52),2)</f>
        <v>0</v>
      </c>
      <c r="AU52" s="104">
        <f>'01 - Stavební úpravy'!P91</f>
        <v>0</v>
      </c>
      <c r="AV52" s="103">
        <f>'01 - Stavební úpravy'!J30</f>
        <v>0</v>
      </c>
      <c r="AW52" s="103">
        <f>'01 - Stavební úpravy'!J31</f>
        <v>0</v>
      </c>
      <c r="AX52" s="103">
        <f>'01 - Stavební úpravy'!J32</f>
        <v>0</v>
      </c>
      <c r="AY52" s="103">
        <f>'01 - Stavební úpravy'!J33</f>
        <v>0</v>
      </c>
      <c r="AZ52" s="103">
        <f>'01 - Stavební úpravy'!F30</f>
        <v>0</v>
      </c>
      <c r="BA52" s="103">
        <f>'01 - Stavební úpravy'!F31</f>
        <v>0</v>
      </c>
      <c r="BB52" s="103">
        <f>'01 - Stavební úpravy'!F32</f>
        <v>0</v>
      </c>
      <c r="BC52" s="103">
        <f>'01 - Stavební úpravy'!F33</f>
        <v>0</v>
      </c>
      <c r="BD52" s="105">
        <f>'01 - Stavební úpravy'!F34</f>
        <v>0</v>
      </c>
      <c r="BT52" s="106" t="s">
        <v>81</v>
      </c>
      <c r="BV52" s="106" t="s">
        <v>75</v>
      </c>
      <c r="BW52" s="106" t="s">
        <v>82</v>
      </c>
      <c r="BX52" s="106" t="s">
        <v>7</v>
      </c>
      <c r="CL52" s="106" t="s">
        <v>21</v>
      </c>
      <c r="CM52" s="106" t="s">
        <v>83</v>
      </c>
    </row>
    <row r="53" spans="1:91" s="5" customFormat="1" ht="16.5" customHeight="1">
      <c r="A53" s="96" t="s">
        <v>77</v>
      </c>
      <c r="B53" s="97"/>
      <c r="C53" s="98"/>
      <c r="D53" s="377" t="s">
        <v>84</v>
      </c>
      <c r="E53" s="377"/>
      <c r="F53" s="377"/>
      <c r="G53" s="377"/>
      <c r="H53" s="377"/>
      <c r="I53" s="99"/>
      <c r="J53" s="377" t="s">
        <v>85</v>
      </c>
      <c r="K53" s="377"/>
      <c r="L53" s="377"/>
      <c r="M53" s="377"/>
      <c r="N53" s="377"/>
      <c r="O53" s="377"/>
      <c r="P53" s="377"/>
      <c r="Q53" s="377"/>
      <c r="R53" s="377"/>
      <c r="S53" s="377"/>
      <c r="T53" s="377"/>
      <c r="U53" s="377"/>
      <c r="V53" s="377"/>
      <c r="W53" s="377"/>
      <c r="X53" s="377"/>
      <c r="Y53" s="377"/>
      <c r="Z53" s="377"/>
      <c r="AA53" s="377"/>
      <c r="AB53" s="377"/>
      <c r="AC53" s="377"/>
      <c r="AD53" s="377"/>
      <c r="AE53" s="377"/>
      <c r="AF53" s="377"/>
      <c r="AG53" s="362">
        <f>'02 - Zdravotně technické ...'!J27</f>
        <v>0</v>
      </c>
      <c r="AH53" s="363"/>
      <c r="AI53" s="363"/>
      <c r="AJ53" s="363"/>
      <c r="AK53" s="363"/>
      <c r="AL53" s="363"/>
      <c r="AM53" s="363"/>
      <c r="AN53" s="362">
        <f>SUM(AG53,AT53)</f>
        <v>0</v>
      </c>
      <c r="AO53" s="363"/>
      <c r="AP53" s="363"/>
      <c r="AQ53" s="100" t="s">
        <v>80</v>
      </c>
      <c r="AR53" s="101"/>
      <c r="AS53" s="102">
        <v>0</v>
      </c>
      <c r="AT53" s="103">
        <f>ROUND(SUM(AV53:AW53),2)</f>
        <v>0</v>
      </c>
      <c r="AU53" s="104">
        <f>'02 - Zdravotně technické ...'!P84</f>
        <v>0</v>
      </c>
      <c r="AV53" s="103">
        <f>'02 - Zdravotně technické ...'!J30</f>
        <v>0</v>
      </c>
      <c r="AW53" s="103">
        <f>'02 - Zdravotně technické ...'!J31</f>
        <v>0</v>
      </c>
      <c r="AX53" s="103">
        <f>'02 - Zdravotně technické ...'!J32</f>
        <v>0</v>
      </c>
      <c r="AY53" s="103">
        <f>'02 - Zdravotně technické ...'!J33</f>
        <v>0</v>
      </c>
      <c r="AZ53" s="103">
        <f>'02 - Zdravotně technické ...'!F30</f>
        <v>0</v>
      </c>
      <c r="BA53" s="103">
        <f>'02 - Zdravotně technické ...'!F31</f>
        <v>0</v>
      </c>
      <c r="BB53" s="103">
        <f>'02 - Zdravotně technické ...'!F32</f>
        <v>0</v>
      </c>
      <c r="BC53" s="103">
        <f>'02 - Zdravotně technické ...'!F33</f>
        <v>0</v>
      </c>
      <c r="BD53" s="105">
        <f>'02 - Zdravotně technické ...'!F34</f>
        <v>0</v>
      </c>
      <c r="BT53" s="106" t="s">
        <v>81</v>
      </c>
      <c r="BV53" s="106" t="s">
        <v>75</v>
      </c>
      <c r="BW53" s="106" t="s">
        <v>86</v>
      </c>
      <c r="BX53" s="106" t="s">
        <v>7</v>
      </c>
      <c r="CL53" s="106" t="s">
        <v>21</v>
      </c>
      <c r="CM53" s="106" t="s">
        <v>83</v>
      </c>
    </row>
    <row r="54" spans="1:91" s="5" customFormat="1" ht="16.5" customHeight="1">
      <c r="A54" s="96" t="s">
        <v>77</v>
      </c>
      <c r="B54" s="97"/>
      <c r="C54" s="98"/>
      <c r="D54" s="377" t="s">
        <v>87</v>
      </c>
      <c r="E54" s="377"/>
      <c r="F54" s="377"/>
      <c r="G54" s="377"/>
      <c r="H54" s="377"/>
      <c r="I54" s="99"/>
      <c r="J54" s="377" t="s">
        <v>88</v>
      </c>
      <c r="K54" s="377"/>
      <c r="L54" s="377"/>
      <c r="M54" s="377"/>
      <c r="N54" s="377"/>
      <c r="O54" s="377"/>
      <c r="P54" s="377"/>
      <c r="Q54" s="377"/>
      <c r="R54" s="377"/>
      <c r="S54" s="377"/>
      <c r="T54" s="377"/>
      <c r="U54" s="377"/>
      <c r="V54" s="377"/>
      <c r="W54" s="377"/>
      <c r="X54" s="377"/>
      <c r="Y54" s="377"/>
      <c r="Z54" s="377"/>
      <c r="AA54" s="377"/>
      <c r="AB54" s="377"/>
      <c r="AC54" s="377"/>
      <c r="AD54" s="377"/>
      <c r="AE54" s="377"/>
      <c r="AF54" s="377"/>
      <c r="AG54" s="362">
        <f>'03 - Elektroinstalace'!J27</f>
        <v>0</v>
      </c>
      <c r="AH54" s="363"/>
      <c r="AI54" s="363"/>
      <c r="AJ54" s="363"/>
      <c r="AK54" s="363"/>
      <c r="AL54" s="363"/>
      <c r="AM54" s="363"/>
      <c r="AN54" s="362">
        <f>SUM(AG54,AT54)</f>
        <v>0</v>
      </c>
      <c r="AO54" s="363"/>
      <c r="AP54" s="363"/>
      <c r="AQ54" s="100" t="s">
        <v>80</v>
      </c>
      <c r="AR54" s="101"/>
      <c r="AS54" s="102">
        <v>0</v>
      </c>
      <c r="AT54" s="103">
        <f>ROUND(SUM(AV54:AW54),2)</f>
        <v>0</v>
      </c>
      <c r="AU54" s="104">
        <f>'03 - Elektroinstalace'!P84</f>
        <v>0</v>
      </c>
      <c r="AV54" s="103">
        <f>'03 - Elektroinstalace'!J30</f>
        <v>0</v>
      </c>
      <c r="AW54" s="103">
        <f>'03 - Elektroinstalace'!J31</f>
        <v>0</v>
      </c>
      <c r="AX54" s="103">
        <f>'03 - Elektroinstalace'!J32</f>
        <v>0</v>
      </c>
      <c r="AY54" s="103">
        <f>'03 - Elektroinstalace'!J33</f>
        <v>0</v>
      </c>
      <c r="AZ54" s="103">
        <f>'03 - Elektroinstalace'!F30</f>
        <v>0</v>
      </c>
      <c r="BA54" s="103">
        <f>'03 - Elektroinstalace'!F31</f>
        <v>0</v>
      </c>
      <c r="BB54" s="103">
        <f>'03 - Elektroinstalace'!F32</f>
        <v>0</v>
      </c>
      <c r="BC54" s="103">
        <f>'03 - Elektroinstalace'!F33</f>
        <v>0</v>
      </c>
      <c r="BD54" s="105">
        <f>'03 - Elektroinstalace'!F34</f>
        <v>0</v>
      </c>
      <c r="BT54" s="106" t="s">
        <v>81</v>
      </c>
      <c r="BV54" s="106" t="s">
        <v>75</v>
      </c>
      <c r="BW54" s="106" t="s">
        <v>89</v>
      </c>
      <c r="BX54" s="106" t="s">
        <v>7</v>
      </c>
      <c r="CL54" s="106" t="s">
        <v>21</v>
      </c>
      <c r="CM54" s="106" t="s">
        <v>83</v>
      </c>
    </row>
    <row r="55" spans="1:91" s="5" customFormat="1" ht="16.5" customHeight="1">
      <c r="A55" s="96" t="s">
        <v>77</v>
      </c>
      <c r="B55" s="97"/>
      <c r="C55" s="98"/>
      <c r="D55" s="377" t="s">
        <v>90</v>
      </c>
      <c r="E55" s="377"/>
      <c r="F55" s="377"/>
      <c r="G55" s="377"/>
      <c r="H55" s="377"/>
      <c r="I55" s="99"/>
      <c r="J55" s="377" t="s">
        <v>91</v>
      </c>
      <c r="K55" s="377"/>
      <c r="L55" s="377"/>
      <c r="M55" s="377"/>
      <c r="N55" s="377"/>
      <c r="O55" s="377"/>
      <c r="P55" s="377"/>
      <c r="Q55" s="377"/>
      <c r="R55" s="377"/>
      <c r="S55" s="377"/>
      <c r="T55" s="377"/>
      <c r="U55" s="377"/>
      <c r="V55" s="377"/>
      <c r="W55" s="377"/>
      <c r="X55" s="377"/>
      <c r="Y55" s="377"/>
      <c r="Z55" s="377"/>
      <c r="AA55" s="377"/>
      <c r="AB55" s="377"/>
      <c r="AC55" s="377"/>
      <c r="AD55" s="377"/>
      <c r="AE55" s="377"/>
      <c r="AF55" s="377"/>
      <c r="AG55" s="362">
        <f>'VON - Vedlejší a ostatní ...'!J27</f>
        <v>0</v>
      </c>
      <c r="AH55" s="363"/>
      <c r="AI55" s="363"/>
      <c r="AJ55" s="363"/>
      <c r="AK55" s="363"/>
      <c r="AL55" s="363"/>
      <c r="AM55" s="363"/>
      <c r="AN55" s="362">
        <f>SUM(AG55,AT55)</f>
        <v>0</v>
      </c>
      <c r="AO55" s="363"/>
      <c r="AP55" s="363"/>
      <c r="AQ55" s="100" t="s">
        <v>80</v>
      </c>
      <c r="AR55" s="101"/>
      <c r="AS55" s="107">
        <v>0</v>
      </c>
      <c r="AT55" s="108">
        <f>ROUND(SUM(AV55:AW55),2)</f>
        <v>0</v>
      </c>
      <c r="AU55" s="109">
        <f>'VON - Vedlejší a ostatní ...'!P79</f>
        <v>0</v>
      </c>
      <c r="AV55" s="108">
        <f>'VON - Vedlejší a ostatní ...'!J30</f>
        <v>0</v>
      </c>
      <c r="AW55" s="108">
        <f>'VON - Vedlejší a ostatní ...'!J31</f>
        <v>0</v>
      </c>
      <c r="AX55" s="108">
        <f>'VON - Vedlejší a ostatní ...'!J32</f>
        <v>0</v>
      </c>
      <c r="AY55" s="108">
        <f>'VON - Vedlejší a ostatní ...'!J33</f>
        <v>0</v>
      </c>
      <c r="AZ55" s="108">
        <f>'VON - Vedlejší a ostatní ...'!F30</f>
        <v>0</v>
      </c>
      <c r="BA55" s="108">
        <f>'VON - Vedlejší a ostatní ...'!F31</f>
        <v>0</v>
      </c>
      <c r="BB55" s="108">
        <f>'VON - Vedlejší a ostatní ...'!F32</f>
        <v>0</v>
      </c>
      <c r="BC55" s="108">
        <f>'VON - Vedlejší a ostatní ...'!F33</f>
        <v>0</v>
      </c>
      <c r="BD55" s="110">
        <f>'VON - Vedlejší a ostatní ...'!F34</f>
        <v>0</v>
      </c>
      <c r="BT55" s="106" t="s">
        <v>81</v>
      </c>
      <c r="BV55" s="106" t="s">
        <v>75</v>
      </c>
      <c r="BW55" s="106" t="s">
        <v>92</v>
      </c>
      <c r="BX55" s="106" t="s">
        <v>7</v>
      </c>
      <c r="CL55" s="106" t="s">
        <v>21</v>
      </c>
      <c r="CM55" s="106" t="s">
        <v>83</v>
      </c>
    </row>
    <row r="56" spans="2:44" s="1" customFormat="1" ht="30" customHeight="1">
      <c r="B56" s="41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1"/>
    </row>
    <row r="57" spans="2:44" s="1" customFormat="1" ht="6.95" customHeight="1">
      <c r="B57" s="56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61"/>
    </row>
  </sheetData>
  <sheetProtection algorithmName="SHA-512" hashValue="AR2PrCBEcM2QIZoTtaP7gAQioSTUsLy1ye6PM302z1cpSY8ur3gw53W60Rb53wYq2GRy1NAALWzGPABPvRzFbQ==" saltValue="O9XUNvTyXgWGBo9LkLUdFmMmSYtGy312Er0bW4ysewXCXUGHuL5jxMY9rq19vlJHcNaXflmGv3eq+uDykvBw0Q==" spinCount="100000" sheet="1" objects="1" scenarios="1" formatColumns="0" formatRows="0"/>
  <mergeCells count="53">
    <mergeCell ref="D55:H55"/>
    <mergeCell ref="J55:AF55"/>
    <mergeCell ref="D52:H52"/>
    <mergeCell ref="D53:H53"/>
    <mergeCell ref="J53:AF53"/>
    <mergeCell ref="D54:H54"/>
    <mergeCell ref="J54:AF54"/>
    <mergeCell ref="C49:G49"/>
    <mergeCell ref="L42:AO42"/>
    <mergeCell ref="AM44:AN44"/>
    <mergeCell ref="I49:AF49"/>
    <mergeCell ref="AG49:AM49"/>
    <mergeCell ref="L30:O30"/>
    <mergeCell ref="AK30:AO30"/>
    <mergeCell ref="K6:AO6"/>
    <mergeCell ref="J52:AF52"/>
    <mergeCell ref="W29:AE29"/>
    <mergeCell ref="AK29:AO29"/>
    <mergeCell ref="L26:O26"/>
    <mergeCell ref="W26:AE26"/>
    <mergeCell ref="AK26:AO26"/>
    <mergeCell ref="L27:O27"/>
    <mergeCell ref="W27:AE27"/>
    <mergeCell ref="AK27:AO27"/>
    <mergeCell ref="AN54:AP54"/>
    <mergeCell ref="AG54:AM54"/>
    <mergeCell ref="AN55:AP55"/>
    <mergeCell ref="AG55:AM55"/>
    <mergeCell ref="AG51:AM51"/>
    <mergeCell ref="AN51:AP51"/>
    <mergeCell ref="AS46:AT48"/>
    <mergeCell ref="AN53:AP53"/>
    <mergeCell ref="AN52:AP52"/>
    <mergeCell ref="AM46:AP46"/>
    <mergeCell ref="AN49:AP49"/>
    <mergeCell ref="AG52:AM52"/>
    <mergeCell ref="AG53:AM53"/>
    <mergeCell ref="BE5:BE32"/>
    <mergeCell ref="W30:AE30"/>
    <mergeCell ref="X32:AB32"/>
    <mergeCell ref="AK32:AO32"/>
    <mergeCell ref="AR2:BE2"/>
    <mergeCell ref="K5:AO5"/>
    <mergeCell ref="W28:AE28"/>
    <mergeCell ref="AK28:AO28"/>
    <mergeCell ref="L29:O29"/>
    <mergeCell ref="L28:O28"/>
    <mergeCell ref="E14:AJ14"/>
    <mergeCell ref="E20:AN20"/>
    <mergeCell ref="AK23:AO23"/>
    <mergeCell ref="L25:O25"/>
    <mergeCell ref="W25:AE25"/>
    <mergeCell ref="AK25:AO25"/>
  </mergeCells>
  <hyperlinks>
    <hyperlink ref="K1:S1" location="C2" display="1) Rekapitulace stavby"/>
    <hyperlink ref="W1:AI1" location="C51" display="2) Rekapitulace objektů stavby a soupisů prací"/>
    <hyperlink ref="A52" location="'01 - Stavební úpravy'!C2" display="/"/>
    <hyperlink ref="A53" location="'02 - Zdravotně technické ...'!C2" display="/"/>
    <hyperlink ref="A54" location="'03 - Elektroinstalace'!C2" display="/"/>
    <hyperlink ref="A55" location="'VON - Vedlejší a ostatní ...'!C2" display="/"/>
  </hyperlinks>
  <printOptions/>
  <pageMargins left="0.5905511811023623" right="0.5905511811023623" top="0.5905511811023623" bottom="0.5905511811023623" header="0" footer="0"/>
  <pageSetup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90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93</v>
      </c>
      <c r="G1" s="391" t="s">
        <v>94</v>
      </c>
      <c r="H1" s="391"/>
      <c r="I1" s="115"/>
      <c r="J1" s="114" t="s">
        <v>95</v>
      </c>
      <c r="K1" s="113" t="s">
        <v>96</v>
      </c>
      <c r="L1" s="114" t="s">
        <v>97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AT2" s="24" t="s">
        <v>82</v>
      </c>
    </row>
    <row r="3" spans="2:46" ht="6.95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83</v>
      </c>
    </row>
    <row r="4" spans="2:46" ht="36.95" customHeight="1">
      <c r="B4" s="28"/>
      <c r="C4" s="29"/>
      <c r="D4" s="30" t="s">
        <v>98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2:11" ht="13.5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</row>
    <row r="7" spans="2:11" ht="16.5" customHeight="1">
      <c r="B7" s="28"/>
      <c r="C7" s="29"/>
      <c r="D7" s="29"/>
      <c r="E7" s="383" t="str">
        <f>'Rekapitulace stavby'!K6</f>
        <v>OPRAVA SOCIÁLNÍHO ZAŘÍZENÍ ORGANIZACE JUNÁK - ČESKÝ SKAUT, STŘEDISKO</v>
      </c>
      <c r="F7" s="384"/>
      <c r="G7" s="384"/>
      <c r="H7" s="384"/>
      <c r="I7" s="117"/>
      <c r="J7" s="29"/>
      <c r="K7" s="31"/>
    </row>
    <row r="8" spans="2:11" s="1" customFormat="1" ht="13.5">
      <c r="B8" s="41"/>
      <c r="C8" s="42"/>
      <c r="D8" s="37" t="s">
        <v>99</v>
      </c>
      <c r="E8" s="42"/>
      <c r="F8" s="42"/>
      <c r="G8" s="42"/>
      <c r="H8" s="42"/>
      <c r="I8" s="118"/>
      <c r="J8" s="42"/>
      <c r="K8" s="45"/>
    </row>
    <row r="9" spans="2:11" s="1" customFormat="1" ht="36.95" customHeight="1">
      <c r="B9" s="41"/>
      <c r="C9" s="42"/>
      <c r="D9" s="42"/>
      <c r="E9" s="385" t="s">
        <v>100</v>
      </c>
      <c r="F9" s="386"/>
      <c r="G9" s="386"/>
      <c r="H9" s="386"/>
      <c r="I9" s="118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2:11" s="1" customFormat="1" ht="14.45" customHeight="1">
      <c r="B11" s="41"/>
      <c r="C11" s="42"/>
      <c r="D11" s="37" t="s">
        <v>20</v>
      </c>
      <c r="E11" s="42"/>
      <c r="F11" s="35" t="s">
        <v>21</v>
      </c>
      <c r="G11" s="42"/>
      <c r="H11" s="42"/>
      <c r="I11" s="119" t="s">
        <v>22</v>
      </c>
      <c r="J11" s="35" t="s">
        <v>23</v>
      </c>
      <c r="K11" s="45"/>
    </row>
    <row r="12" spans="2:11" s="1" customFormat="1" ht="14.45" customHeight="1">
      <c r="B12" s="41"/>
      <c r="C12" s="42"/>
      <c r="D12" s="37" t="s">
        <v>24</v>
      </c>
      <c r="E12" s="42"/>
      <c r="F12" s="35" t="s">
        <v>25</v>
      </c>
      <c r="G12" s="42"/>
      <c r="H12" s="42"/>
      <c r="I12" s="119" t="s">
        <v>26</v>
      </c>
      <c r="J12" s="120" t="str">
        <f>'Rekapitulace stavby'!AN8</f>
        <v>17. 4. 2019</v>
      </c>
      <c r="K12" s="45"/>
    </row>
    <row r="13" spans="2:11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2:11" s="1" customFormat="1" ht="14.45" customHeight="1">
      <c r="B14" s="41"/>
      <c r="C14" s="42"/>
      <c r="D14" s="37" t="s">
        <v>28</v>
      </c>
      <c r="E14" s="42"/>
      <c r="F14" s="42"/>
      <c r="G14" s="42"/>
      <c r="H14" s="42"/>
      <c r="I14" s="119" t="s">
        <v>29</v>
      </c>
      <c r="J14" s="35" t="s">
        <v>23</v>
      </c>
      <c r="K14" s="45"/>
    </row>
    <row r="15" spans="2:11" s="1" customFormat="1" ht="18" customHeight="1">
      <c r="B15" s="41"/>
      <c r="C15" s="42"/>
      <c r="D15" s="42"/>
      <c r="E15" s="35" t="s">
        <v>30</v>
      </c>
      <c r="F15" s="42"/>
      <c r="G15" s="42"/>
      <c r="H15" s="42"/>
      <c r="I15" s="119" t="s">
        <v>31</v>
      </c>
      <c r="J15" s="35" t="s">
        <v>23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7" t="s">
        <v>32</v>
      </c>
      <c r="E17" s="42"/>
      <c r="F17" s="42"/>
      <c r="G17" s="42"/>
      <c r="H17" s="42"/>
      <c r="I17" s="119" t="s">
        <v>29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31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7" t="s">
        <v>34</v>
      </c>
      <c r="E20" s="42"/>
      <c r="F20" s="42"/>
      <c r="G20" s="42"/>
      <c r="H20" s="42"/>
      <c r="I20" s="119" t="s">
        <v>29</v>
      </c>
      <c r="J20" s="35" t="s">
        <v>23</v>
      </c>
      <c r="K20" s="45"/>
    </row>
    <row r="21" spans="2:11" s="1" customFormat="1" ht="18" customHeight="1">
      <c r="B21" s="41"/>
      <c r="C21" s="42"/>
      <c r="D21" s="42"/>
      <c r="E21" s="35" t="s">
        <v>35</v>
      </c>
      <c r="F21" s="42"/>
      <c r="G21" s="42"/>
      <c r="H21" s="42"/>
      <c r="I21" s="119" t="s">
        <v>31</v>
      </c>
      <c r="J21" s="35" t="s">
        <v>23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7" t="s">
        <v>37</v>
      </c>
      <c r="E23" s="42"/>
      <c r="F23" s="42"/>
      <c r="G23" s="42"/>
      <c r="H23" s="42"/>
      <c r="I23" s="118"/>
      <c r="J23" s="42"/>
      <c r="K23" s="45"/>
    </row>
    <row r="24" spans="2:11" s="6" customFormat="1" ht="71.25" customHeight="1">
      <c r="B24" s="121"/>
      <c r="C24" s="122"/>
      <c r="D24" s="122"/>
      <c r="E24" s="372" t="s">
        <v>38</v>
      </c>
      <c r="F24" s="372"/>
      <c r="G24" s="372"/>
      <c r="H24" s="372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39</v>
      </c>
      <c r="E27" s="42"/>
      <c r="F27" s="42"/>
      <c r="G27" s="42"/>
      <c r="H27" s="42"/>
      <c r="I27" s="118"/>
      <c r="J27" s="128">
        <f>ROUND(J91,2)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41</v>
      </c>
      <c r="G29" s="42"/>
      <c r="H29" s="42"/>
      <c r="I29" s="129" t="s">
        <v>40</v>
      </c>
      <c r="J29" s="46" t="s">
        <v>42</v>
      </c>
      <c r="K29" s="45"/>
    </row>
    <row r="30" spans="2:11" s="1" customFormat="1" ht="14.45" customHeight="1">
      <c r="B30" s="41"/>
      <c r="C30" s="42"/>
      <c r="D30" s="49" t="s">
        <v>43</v>
      </c>
      <c r="E30" s="49" t="s">
        <v>44</v>
      </c>
      <c r="F30" s="130">
        <f>ROUND(SUM(BE91:BE389),2)</f>
        <v>0</v>
      </c>
      <c r="G30" s="42"/>
      <c r="H30" s="42"/>
      <c r="I30" s="131">
        <v>0.21</v>
      </c>
      <c r="J30" s="130">
        <f>ROUND(ROUND((SUM(BE91:BE389)),2)*I30,2)</f>
        <v>0</v>
      </c>
      <c r="K30" s="45"/>
    </row>
    <row r="31" spans="2:11" s="1" customFormat="1" ht="14.45" customHeight="1">
      <c r="B31" s="41"/>
      <c r="C31" s="42"/>
      <c r="D31" s="42"/>
      <c r="E31" s="49" t="s">
        <v>45</v>
      </c>
      <c r="F31" s="130">
        <f>ROUND(SUM(BF91:BF389),2)</f>
        <v>0</v>
      </c>
      <c r="G31" s="42"/>
      <c r="H31" s="42"/>
      <c r="I31" s="131">
        <v>0.15</v>
      </c>
      <c r="J31" s="130">
        <f>ROUND(ROUND((SUM(BF91:BF389)),2)*I31,2)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46</v>
      </c>
      <c r="F32" s="130">
        <f>ROUND(SUM(BG91:BG389),2)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47</v>
      </c>
      <c r="F33" s="130">
        <f>ROUND(SUM(BH91:BH389),2)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48</v>
      </c>
      <c r="F34" s="130">
        <f>ROUND(SUM(BI91:BI389),2)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49</v>
      </c>
      <c r="E36" s="79"/>
      <c r="F36" s="79"/>
      <c r="G36" s="134" t="s">
        <v>50</v>
      </c>
      <c r="H36" s="135" t="s">
        <v>51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" customHeight="1">
      <c r="B42" s="41"/>
      <c r="C42" s="30" t="s">
        <v>101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16.5" customHeight="1">
      <c r="B45" s="41"/>
      <c r="C45" s="42"/>
      <c r="D45" s="42"/>
      <c r="E45" s="383" t="str">
        <f>E7</f>
        <v>OPRAVA SOCIÁLNÍHO ZAŘÍZENÍ ORGANIZACE JUNÁK - ČESKÝ SKAUT, STŘEDISKO</v>
      </c>
      <c r="F45" s="384"/>
      <c r="G45" s="384"/>
      <c r="H45" s="384"/>
      <c r="I45" s="118"/>
      <c r="J45" s="42"/>
      <c r="K45" s="45"/>
    </row>
    <row r="46" spans="2:11" s="1" customFormat="1" ht="14.45" customHeight="1">
      <c r="B46" s="41"/>
      <c r="C46" s="37" t="s">
        <v>99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17.25" customHeight="1">
      <c r="B47" s="41"/>
      <c r="C47" s="42"/>
      <c r="D47" s="42"/>
      <c r="E47" s="385" t="str">
        <f>E9</f>
        <v>01 - Stavební úpravy</v>
      </c>
      <c r="F47" s="386"/>
      <c r="G47" s="386"/>
      <c r="H47" s="386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11" s="1" customFormat="1" ht="18" customHeight="1">
      <c r="B49" s="41"/>
      <c r="C49" s="37" t="s">
        <v>24</v>
      </c>
      <c r="D49" s="42"/>
      <c r="E49" s="42"/>
      <c r="F49" s="35" t="str">
        <f>F12</f>
        <v>parc.č.860, k.ú. Chomutov II</v>
      </c>
      <c r="G49" s="42"/>
      <c r="H49" s="42"/>
      <c r="I49" s="119" t="s">
        <v>26</v>
      </c>
      <c r="J49" s="120" t="str">
        <f>IF(J12="","",J12)</f>
        <v>17. 4. 2019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11" s="1" customFormat="1" ht="13.5">
      <c r="B51" s="41"/>
      <c r="C51" s="37" t="s">
        <v>28</v>
      </c>
      <c r="D51" s="42"/>
      <c r="E51" s="42"/>
      <c r="F51" s="35" t="str">
        <f>E15</f>
        <v>Statutární město Chomutov</v>
      </c>
      <c r="G51" s="42"/>
      <c r="H51" s="42"/>
      <c r="I51" s="119" t="s">
        <v>34</v>
      </c>
      <c r="J51" s="372" t="str">
        <f>E21</f>
        <v>JKPO CZ s.r.o.</v>
      </c>
      <c r="K51" s="45"/>
    </row>
    <row r="52" spans="2:11" s="1" customFormat="1" ht="14.45" customHeight="1">
      <c r="B52" s="41"/>
      <c r="C52" s="37" t="s">
        <v>32</v>
      </c>
      <c r="D52" s="42"/>
      <c r="E52" s="42"/>
      <c r="F52" s="35" t="str">
        <f>IF(E18="","",E18)</f>
        <v/>
      </c>
      <c r="G52" s="42"/>
      <c r="H52" s="42"/>
      <c r="I52" s="118"/>
      <c r="J52" s="387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11" s="1" customFormat="1" ht="29.25" customHeight="1">
      <c r="B54" s="41"/>
      <c r="C54" s="144" t="s">
        <v>102</v>
      </c>
      <c r="D54" s="132"/>
      <c r="E54" s="132"/>
      <c r="F54" s="132"/>
      <c r="G54" s="132"/>
      <c r="H54" s="132"/>
      <c r="I54" s="145"/>
      <c r="J54" s="146" t="s">
        <v>103</v>
      </c>
      <c r="K54" s="147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104</v>
      </c>
      <c r="D56" s="42"/>
      <c r="E56" s="42"/>
      <c r="F56" s="42"/>
      <c r="G56" s="42"/>
      <c r="H56" s="42"/>
      <c r="I56" s="118"/>
      <c r="J56" s="128">
        <f>J91</f>
        <v>0</v>
      </c>
      <c r="K56" s="45"/>
      <c r="AU56" s="24" t="s">
        <v>105</v>
      </c>
    </row>
    <row r="57" spans="2:11" s="7" customFormat="1" ht="24.95" customHeight="1">
      <c r="B57" s="149"/>
      <c r="C57" s="150"/>
      <c r="D57" s="151" t="s">
        <v>106</v>
      </c>
      <c r="E57" s="152"/>
      <c r="F57" s="152"/>
      <c r="G57" s="152"/>
      <c r="H57" s="152"/>
      <c r="I57" s="153"/>
      <c r="J57" s="154">
        <f>J92</f>
        <v>0</v>
      </c>
      <c r="K57" s="155"/>
    </row>
    <row r="58" spans="2:11" s="8" customFormat="1" ht="19.9" customHeight="1">
      <c r="B58" s="156"/>
      <c r="C58" s="157"/>
      <c r="D58" s="158" t="s">
        <v>107</v>
      </c>
      <c r="E58" s="159"/>
      <c r="F58" s="159"/>
      <c r="G58" s="159"/>
      <c r="H58" s="159"/>
      <c r="I58" s="160"/>
      <c r="J58" s="161">
        <f>J93</f>
        <v>0</v>
      </c>
      <c r="K58" s="162"/>
    </row>
    <row r="59" spans="2:11" s="8" customFormat="1" ht="19.9" customHeight="1">
      <c r="B59" s="156"/>
      <c r="C59" s="157"/>
      <c r="D59" s="158" t="s">
        <v>108</v>
      </c>
      <c r="E59" s="159"/>
      <c r="F59" s="159"/>
      <c r="G59" s="159"/>
      <c r="H59" s="159"/>
      <c r="I59" s="160"/>
      <c r="J59" s="161">
        <f>J145</f>
        <v>0</v>
      </c>
      <c r="K59" s="162"/>
    </row>
    <row r="60" spans="2:11" s="8" customFormat="1" ht="19.9" customHeight="1">
      <c r="B60" s="156"/>
      <c r="C60" s="157"/>
      <c r="D60" s="158" t="s">
        <v>109</v>
      </c>
      <c r="E60" s="159"/>
      <c r="F60" s="159"/>
      <c r="G60" s="159"/>
      <c r="H60" s="159"/>
      <c r="I60" s="160"/>
      <c r="J60" s="161">
        <f>J183</f>
        <v>0</v>
      </c>
      <c r="K60" s="162"/>
    </row>
    <row r="61" spans="2:11" s="8" customFormat="1" ht="19.9" customHeight="1">
      <c r="B61" s="156"/>
      <c r="C61" s="157"/>
      <c r="D61" s="158" t="s">
        <v>110</v>
      </c>
      <c r="E61" s="159"/>
      <c r="F61" s="159"/>
      <c r="G61" s="159"/>
      <c r="H61" s="159"/>
      <c r="I61" s="160"/>
      <c r="J61" s="161">
        <f>J190</f>
        <v>0</v>
      </c>
      <c r="K61" s="162"/>
    </row>
    <row r="62" spans="2:11" s="7" customFormat="1" ht="24.95" customHeight="1">
      <c r="B62" s="149"/>
      <c r="C62" s="150"/>
      <c r="D62" s="151" t="s">
        <v>111</v>
      </c>
      <c r="E62" s="152"/>
      <c r="F62" s="152"/>
      <c r="G62" s="152"/>
      <c r="H62" s="152"/>
      <c r="I62" s="153"/>
      <c r="J62" s="154">
        <f>J192</f>
        <v>0</v>
      </c>
      <c r="K62" s="155"/>
    </row>
    <row r="63" spans="2:11" s="8" customFormat="1" ht="19.9" customHeight="1">
      <c r="B63" s="156"/>
      <c r="C63" s="157"/>
      <c r="D63" s="158" t="s">
        <v>112</v>
      </c>
      <c r="E63" s="159"/>
      <c r="F63" s="159"/>
      <c r="G63" s="159"/>
      <c r="H63" s="159"/>
      <c r="I63" s="160"/>
      <c r="J63" s="161">
        <f>J193</f>
        <v>0</v>
      </c>
      <c r="K63" s="162"/>
    </row>
    <row r="64" spans="2:11" s="8" customFormat="1" ht="19.9" customHeight="1">
      <c r="B64" s="156"/>
      <c r="C64" s="157"/>
      <c r="D64" s="158" t="s">
        <v>113</v>
      </c>
      <c r="E64" s="159"/>
      <c r="F64" s="159"/>
      <c r="G64" s="159"/>
      <c r="H64" s="159"/>
      <c r="I64" s="160"/>
      <c r="J64" s="161">
        <f>J225</f>
        <v>0</v>
      </c>
      <c r="K64" s="162"/>
    </row>
    <row r="65" spans="2:11" s="8" customFormat="1" ht="19.9" customHeight="1">
      <c r="B65" s="156"/>
      <c r="C65" s="157"/>
      <c r="D65" s="158" t="s">
        <v>114</v>
      </c>
      <c r="E65" s="159"/>
      <c r="F65" s="159"/>
      <c r="G65" s="159"/>
      <c r="H65" s="159"/>
      <c r="I65" s="160"/>
      <c r="J65" s="161">
        <f>J240</f>
        <v>0</v>
      </c>
      <c r="K65" s="162"/>
    </row>
    <row r="66" spans="2:11" s="8" customFormat="1" ht="19.9" customHeight="1">
      <c r="B66" s="156"/>
      <c r="C66" s="157"/>
      <c r="D66" s="158" t="s">
        <v>115</v>
      </c>
      <c r="E66" s="159"/>
      <c r="F66" s="159"/>
      <c r="G66" s="159"/>
      <c r="H66" s="159"/>
      <c r="I66" s="160"/>
      <c r="J66" s="161">
        <f>J278</f>
        <v>0</v>
      </c>
      <c r="K66" s="162"/>
    </row>
    <row r="67" spans="2:11" s="8" customFormat="1" ht="19.9" customHeight="1">
      <c r="B67" s="156"/>
      <c r="C67" s="157"/>
      <c r="D67" s="158" t="s">
        <v>116</v>
      </c>
      <c r="E67" s="159"/>
      <c r="F67" s="159"/>
      <c r="G67" s="159"/>
      <c r="H67" s="159"/>
      <c r="I67" s="160"/>
      <c r="J67" s="161">
        <f>J287</f>
        <v>0</v>
      </c>
      <c r="K67" s="162"/>
    </row>
    <row r="68" spans="2:11" s="8" customFormat="1" ht="19.9" customHeight="1">
      <c r="B68" s="156"/>
      <c r="C68" s="157"/>
      <c r="D68" s="158" t="s">
        <v>117</v>
      </c>
      <c r="E68" s="159"/>
      <c r="F68" s="159"/>
      <c r="G68" s="159"/>
      <c r="H68" s="159"/>
      <c r="I68" s="160"/>
      <c r="J68" s="161">
        <f>J293</f>
        <v>0</v>
      </c>
      <c r="K68" s="162"/>
    </row>
    <row r="69" spans="2:11" s="8" customFormat="1" ht="19.9" customHeight="1">
      <c r="B69" s="156"/>
      <c r="C69" s="157"/>
      <c r="D69" s="158" t="s">
        <v>118</v>
      </c>
      <c r="E69" s="159"/>
      <c r="F69" s="159"/>
      <c r="G69" s="159"/>
      <c r="H69" s="159"/>
      <c r="I69" s="160"/>
      <c r="J69" s="161">
        <f>J329</f>
        <v>0</v>
      </c>
      <c r="K69" s="162"/>
    </row>
    <row r="70" spans="2:11" s="8" customFormat="1" ht="19.9" customHeight="1">
      <c r="B70" s="156"/>
      <c r="C70" s="157"/>
      <c r="D70" s="158" t="s">
        <v>119</v>
      </c>
      <c r="E70" s="159"/>
      <c r="F70" s="159"/>
      <c r="G70" s="159"/>
      <c r="H70" s="159"/>
      <c r="I70" s="160"/>
      <c r="J70" s="161">
        <f>J363</f>
        <v>0</v>
      </c>
      <c r="K70" s="162"/>
    </row>
    <row r="71" spans="2:11" s="8" customFormat="1" ht="19.9" customHeight="1">
      <c r="B71" s="156"/>
      <c r="C71" s="157"/>
      <c r="D71" s="158" t="s">
        <v>120</v>
      </c>
      <c r="E71" s="159"/>
      <c r="F71" s="159"/>
      <c r="G71" s="159"/>
      <c r="H71" s="159"/>
      <c r="I71" s="160"/>
      <c r="J71" s="161">
        <f>J370</f>
        <v>0</v>
      </c>
      <c r="K71" s="162"/>
    </row>
    <row r="72" spans="2:11" s="1" customFormat="1" ht="21.75" customHeight="1">
      <c r="B72" s="41"/>
      <c r="C72" s="42"/>
      <c r="D72" s="42"/>
      <c r="E72" s="42"/>
      <c r="F72" s="42"/>
      <c r="G72" s="42"/>
      <c r="H72" s="42"/>
      <c r="I72" s="118"/>
      <c r="J72" s="42"/>
      <c r="K72" s="45"/>
    </row>
    <row r="73" spans="2:11" s="1" customFormat="1" ht="6.95" customHeight="1">
      <c r="B73" s="56"/>
      <c r="C73" s="57"/>
      <c r="D73" s="57"/>
      <c r="E73" s="57"/>
      <c r="F73" s="57"/>
      <c r="G73" s="57"/>
      <c r="H73" s="57"/>
      <c r="I73" s="139"/>
      <c r="J73" s="57"/>
      <c r="K73" s="58"/>
    </row>
    <row r="77" spans="2:12" s="1" customFormat="1" ht="6.95" customHeight="1">
      <c r="B77" s="59"/>
      <c r="C77" s="60"/>
      <c r="D77" s="60"/>
      <c r="E77" s="60"/>
      <c r="F77" s="60"/>
      <c r="G77" s="60"/>
      <c r="H77" s="60"/>
      <c r="I77" s="142"/>
      <c r="J77" s="60"/>
      <c r="K77" s="60"/>
      <c r="L77" s="61"/>
    </row>
    <row r="78" spans="2:12" s="1" customFormat="1" ht="36.95" customHeight="1">
      <c r="B78" s="41"/>
      <c r="C78" s="62" t="s">
        <v>121</v>
      </c>
      <c r="D78" s="63"/>
      <c r="E78" s="63"/>
      <c r="F78" s="63"/>
      <c r="G78" s="63"/>
      <c r="H78" s="63"/>
      <c r="I78" s="163"/>
      <c r="J78" s="63"/>
      <c r="K78" s="63"/>
      <c r="L78" s="61"/>
    </row>
    <row r="79" spans="2:12" s="1" customFormat="1" ht="6.95" customHeight="1">
      <c r="B79" s="41"/>
      <c r="C79" s="63"/>
      <c r="D79" s="63"/>
      <c r="E79" s="63"/>
      <c r="F79" s="63"/>
      <c r="G79" s="63"/>
      <c r="H79" s="63"/>
      <c r="I79" s="163"/>
      <c r="J79" s="63"/>
      <c r="K79" s="63"/>
      <c r="L79" s="61"/>
    </row>
    <row r="80" spans="2:12" s="1" customFormat="1" ht="14.45" customHeight="1">
      <c r="B80" s="41"/>
      <c r="C80" s="65" t="s">
        <v>18</v>
      </c>
      <c r="D80" s="63"/>
      <c r="E80" s="63"/>
      <c r="F80" s="63"/>
      <c r="G80" s="63"/>
      <c r="H80" s="63"/>
      <c r="I80" s="163"/>
      <c r="J80" s="63"/>
      <c r="K80" s="63"/>
      <c r="L80" s="61"/>
    </row>
    <row r="81" spans="2:12" s="1" customFormat="1" ht="16.5" customHeight="1">
      <c r="B81" s="41"/>
      <c r="C81" s="63"/>
      <c r="D81" s="63"/>
      <c r="E81" s="388" t="str">
        <f>E7</f>
        <v>OPRAVA SOCIÁLNÍHO ZAŘÍZENÍ ORGANIZACE JUNÁK - ČESKÝ SKAUT, STŘEDISKO</v>
      </c>
      <c r="F81" s="389"/>
      <c r="G81" s="389"/>
      <c r="H81" s="389"/>
      <c r="I81" s="163"/>
      <c r="J81" s="63"/>
      <c r="K81" s="63"/>
      <c r="L81" s="61"/>
    </row>
    <row r="82" spans="2:12" s="1" customFormat="1" ht="14.45" customHeight="1">
      <c r="B82" s="41"/>
      <c r="C82" s="65" t="s">
        <v>99</v>
      </c>
      <c r="D82" s="63"/>
      <c r="E82" s="63"/>
      <c r="F82" s="63"/>
      <c r="G82" s="63"/>
      <c r="H82" s="63"/>
      <c r="I82" s="163"/>
      <c r="J82" s="63"/>
      <c r="K82" s="63"/>
      <c r="L82" s="61"/>
    </row>
    <row r="83" spans="2:12" s="1" customFormat="1" ht="17.25" customHeight="1">
      <c r="B83" s="41"/>
      <c r="C83" s="63"/>
      <c r="D83" s="63"/>
      <c r="E83" s="379" t="str">
        <f>E9</f>
        <v>01 - Stavební úpravy</v>
      </c>
      <c r="F83" s="390"/>
      <c r="G83" s="390"/>
      <c r="H83" s="390"/>
      <c r="I83" s="163"/>
      <c r="J83" s="63"/>
      <c r="K83" s="63"/>
      <c r="L83" s="61"/>
    </row>
    <row r="84" spans="2:12" s="1" customFormat="1" ht="6.95" customHeight="1">
      <c r="B84" s="41"/>
      <c r="C84" s="63"/>
      <c r="D84" s="63"/>
      <c r="E84" s="63"/>
      <c r="F84" s="63"/>
      <c r="G84" s="63"/>
      <c r="H84" s="63"/>
      <c r="I84" s="163"/>
      <c r="J84" s="63"/>
      <c r="K84" s="63"/>
      <c r="L84" s="61"/>
    </row>
    <row r="85" spans="2:12" s="1" customFormat="1" ht="18" customHeight="1">
      <c r="B85" s="41"/>
      <c r="C85" s="65" t="s">
        <v>24</v>
      </c>
      <c r="D85" s="63"/>
      <c r="E85" s="63"/>
      <c r="F85" s="164" t="str">
        <f>F12</f>
        <v>parc.č.860, k.ú. Chomutov II</v>
      </c>
      <c r="G85" s="63"/>
      <c r="H85" s="63"/>
      <c r="I85" s="165" t="s">
        <v>26</v>
      </c>
      <c r="J85" s="73" t="str">
        <f>IF(J12="","",J12)</f>
        <v>17. 4. 2019</v>
      </c>
      <c r="K85" s="63"/>
      <c r="L85" s="61"/>
    </row>
    <row r="86" spans="2:12" s="1" customFormat="1" ht="6.95" customHeight="1">
      <c r="B86" s="41"/>
      <c r="C86" s="63"/>
      <c r="D86" s="63"/>
      <c r="E86" s="63"/>
      <c r="F86" s="63"/>
      <c r="G86" s="63"/>
      <c r="H86" s="63"/>
      <c r="I86" s="163"/>
      <c r="J86" s="63"/>
      <c r="K86" s="63"/>
      <c r="L86" s="61"/>
    </row>
    <row r="87" spans="2:12" s="1" customFormat="1" ht="13.5">
      <c r="B87" s="41"/>
      <c r="C87" s="65" t="s">
        <v>28</v>
      </c>
      <c r="D87" s="63"/>
      <c r="E87" s="63"/>
      <c r="F87" s="164" t="str">
        <f>E15</f>
        <v>Statutární město Chomutov</v>
      </c>
      <c r="G87" s="63"/>
      <c r="H87" s="63"/>
      <c r="I87" s="165" t="s">
        <v>34</v>
      </c>
      <c r="J87" s="164" t="str">
        <f>E21</f>
        <v>JKPO CZ s.r.o.</v>
      </c>
      <c r="K87" s="63"/>
      <c r="L87" s="61"/>
    </row>
    <row r="88" spans="2:12" s="1" customFormat="1" ht="14.45" customHeight="1">
      <c r="B88" s="41"/>
      <c r="C88" s="65" t="s">
        <v>32</v>
      </c>
      <c r="D88" s="63"/>
      <c r="E88" s="63"/>
      <c r="F88" s="164" t="str">
        <f>IF(E18="","",E18)</f>
        <v/>
      </c>
      <c r="G88" s="63"/>
      <c r="H88" s="63"/>
      <c r="I88" s="163"/>
      <c r="J88" s="63"/>
      <c r="K88" s="63"/>
      <c r="L88" s="61"/>
    </row>
    <row r="89" spans="2:12" s="1" customFormat="1" ht="10.35" customHeight="1">
      <c r="B89" s="41"/>
      <c r="C89" s="63"/>
      <c r="D89" s="63"/>
      <c r="E89" s="63"/>
      <c r="F89" s="63"/>
      <c r="G89" s="63"/>
      <c r="H89" s="63"/>
      <c r="I89" s="163"/>
      <c r="J89" s="63"/>
      <c r="K89" s="63"/>
      <c r="L89" s="61"/>
    </row>
    <row r="90" spans="2:20" s="9" customFormat="1" ht="29.25" customHeight="1">
      <c r="B90" s="166"/>
      <c r="C90" s="167" t="s">
        <v>122</v>
      </c>
      <c r="D90" s="168" t="s">
        <v>58</v>
      </c>
      <c r="E90" s="168" t="s">
        <v>54</v>
      </c>
      <c r="F90" s="168" t="s">
        <v>123</v>
      </c>
      <c r="G90" s="168" t="s">
        <v>124</v>
      </c>
      <c r="H90" s="168" t="s">
        <v>125</v>
      </c>
      <c r="I90" s="169" t="s">
        <v>126</v>
      </c>
      <c r="J90" s="168" t="s">
        <v>103</v>
      </c>
      <c r="K90" s="170" t="s">
        <v>127</v>
      </c>
      <c r="L90" s="171"/>
      <c r="M90" s="81" t="s">
        <v>128</v>
      </c>
      <c r="N90" s="82" t="s">
        <v>43</v>
      </c>
      <c r="O90" s="82" t="s">
        <v>129</v>
      </c>
      <c r="P90" s="82" t="s">
        <v>130</v>
      </c>
      <c r="Q90" s="82" t="s">
        <v>131</v>
      </c>
      <c r="R90" s="82" t="s">
        <v>132</v>
      </c>
      <c r="S90" s="82" t="s">
        <v>133</v>
      </c>
      <c r="T90" s="83" t="s">
        <v>134</v>
      </c>
    </row>
    <row r="91" spans="2:63" s="1" customFormat="1" ht="29.25" customHeight="1">
      <c r="B91" s="41"/>
      <c r="C91" s="87" t="s">
        <v>104</v>
      </c>
      <c r="D91" s="63"/>
      <c r="E91" s="63"/>
      <c r="F91" s="63"/>
      <c r="G91" s="63"/>
      <c r="H91" s="63"/>
      <c r="I91" s="163"/>
      <c r="J91" s="172">
        <f>BK91</f>
        <v>0</v>
      </c>
      <c r="K91" s="63"/>
      <c r="L91" s="61"/>
      <c r="M91" s="84"/>
      <c r="N91" s="85"/>
      <c r="O91" s="85"/>
      <c r="P91" s="173">
        <f>P92+P192</f>
        <v>0</v>
      </c>
      <c r="Q91" s="85"/>
      <c r="R91" s="173">
        <f>R92+R192</f>
        <v>6.26549332</v>
      </c>
      <c r="S91" s="85"/>
      <c r="T91" s="174">
        <f>T92+T192</f>
        <v>8.9889576</v>
      </c>
      <c r="AT91" s="24" t="s">
        <v>72</v>
      </c>
      <c r="AU91" s="24" t="s">
        <v>105</v>
      </c>
      <c r="BK91" s="175">
        <f>BK92+BK192</f>
        <v>0</v>
      </c>
    </row>
    <row r="92" spans="2:63" s="10" customFormat="1" ht="37.35" customHeight="1">
      <c r="B92" s="176"/>
      <c r="C92" s="177"/>
      <c r="D92" s="178" t="s">
        <v>72</v>
      </c>
      <c r="E92" s="179" t="s">
        <v>135</v>
      </c>
      <c r="F92" s="179" t="s">
        <v>136</v>
      </c>
      <c r="G92" s="177"/>
      <c r="H92" s="177"/>
      <c r="I92" s="180"/>
      <c r="J92" s="181">
        <f>BK92</f>
        <v>0</v>
      </c>
      <c r="K92" s="177"/>
      <c r="L92" s="182"/>
      <c r="M92" s="183"/>
      <c r="N92" s="184"/>
      <c r="O92" s="184"/>
      <c r="P92" s="185">
        <f>P93+P145+P183+P190</f>
        <v>0</v>
      </c>
      <c r="Q92" s="184"/>
      <c r="R92" s="185">
        <f>R93+R145+R183+R190</f>
        <v>3.2740096000000003</v>
      </c>
      <c r="S92" s="184"/>
      <c r="T92" s="186">
        <f>T93+T145+T183+T190</f>
        <v>6.173208000000001</v>
      </c>
      <c r="AR92" s="187" t="s">
        <v>81</v>
      </c>
      <c r="AT92" s="188" t="s">
        <v>72</v>
      </c>
      <c r="AU92" s="188" t="s">
        <v>73</v>
      </c>
      <c r="AY92" s="187" t="s">
        <v>137</v>
      </c>
      <c r="BK92" s="189">
        <f>BK93+BK145+BK183+BK190</f>
        <v>0</v>
      </c>
    </row>
    <row r="93" spans="2:63" s="10" customFormat="1" ht="19.9" customHeight="1">
      <c r="B93" s="176"/>
      <c r="C93" s="177"/>
      <c r="D93" s="178" t="s">
        <v>72</v>
      </c>
      <c r="E93" s="190" t="s">
        <v>138</v>
      </c>
      <c r="F93" s="190" t="s">
        <v>139</v>
      </c>
      <c r="G93" s="177"/>
      <c r="H93" s="177"/>
      <c r="I93" s="180"/>
      <c r="J93" s="191">
        <f>BK93</f>
        <v>0</v>
      </c>
      <c r="K93" s="177"/>
      <c r="L93" s="182"/>
      <c r="M93" s="183"/>
      <c r="N93" s="184"/>
      <c r="O93" s="184"/>
      <c r="P93" s="185">
        <f>SUM(P94:P144)</f>
        <v>0</v>
      </c>
      <c r="Q93" s="184"/>
      <c r="R93" s="185">
        <f>SUM(R94:R144)</f>
        <v>3.2678437000000002</v>
      </c>
      <c r="S93" s="184"/>
      <c r="T93" s="186">
        <f>SUM(T94:T144)</f>
        <v>0</v>
      </c>
      <c r="AR93" s="187" t="s">
        <v>81</v>
      </c>
      <c r="AT93" s="188" t="s">
        <v>72</v>
      </c>
      <c r="AU93" s="188" t="s">
        <v>81</v>
      </c>
      <c r="AY93" s="187" t="s">
        <v>137</v>
      </c>
      <c r="BK93" s="189">
        <f>SUM(BK94:BK144)</f>
        <v>0</v>
      </c>
    </row>
    <row r="94" spans="2:65" s="1" customFormat="1" ht="25.5" customHeight="1">
      <c r="B94" s="41"/>
      <c r="C94" s="192" t="s">
        <v>81</v>
      </c>
      <c r="D94" s="192" t="s">
        <v>140</v>
      </c>
      <c r="E94" s="193" t="s">
        <v>141</v>
      </c>
      <c r="F94" s="194" t="s">
        <v>142</v>
      </c>
      <c r="G94" s="195" t="s">
        <v>143</v>
      </c>
      <c r="H94" s="196">
        <v>24.84</v>
      </c>
      <c r="I94" s="197"/>
      <c r="J94" s="198">
        <f>ROUND(I94*H94,2)</f>
        <v>0</v>
      </c>
      <c r="K94" s="194" t="s">
        <v>144</v>
      </c>
      <c r="L94" s="61"/>
      <c r="M94" s="199" t="s">
        <v>23</v>
      </c>
      <c r="N94" s="200" t="s">
        <v>44</v>
      </c>
      <c r="O94" s="42"/>
      <c r="P94" s="201">
        <f>O94*H94</f>
        <v>0</v>
      </c>
      <c r="Q94" s="201">
        <v>0.00026</v>
      </c>
      <c r="R94" s="201">
        <f>Q94*H94</f>
        <v>0.0064583999999999996</v>
      </c>
      <c r="S94" s="201">
        <v>0</v>
      </c>
      <c r="T94" s="202">
        <f>S94*H94</f>
        <v>0</v>
      </c>
      <c r="AR94" s="24" t="s">
        <v>145</v>
      </c>
      <c r="AT94" s="24" t="s">
        <v>140</v>
      </c>
      <c r="AU94" s="24" t="s">
        <v>83</v>
      </c>
      <c r="AY94" s="24" t="s">
        <v>137</v>
      </c>
      <c r="BE94" s="203">
        <f>IF(N94="základní",J94,0)</f>
        <v>0</v>
      </c>
      <c r="BF94" s="203">
        <f>IF(N94="snížená",J94,0)</f>
        <v>0</v>
      </c>
      <c r="BG94" s="203">
        <f>IF(N94="zákl. přenesená",J94,0)</f>
        <v>0</v>
      </c>
      <c r="BH94" s="203">
        <f>IF(N94="sníž. přenesená",J94,0)</f>
        <v>0</v>
      </c>
      <c r="BI94" s="203">
        <f>IF(N94="nulová",J94,0)</f>
        <v>0</v>
      </c>
      <c r="BJ94" s="24" t="s">
        <v>81</v>
      </c>
      <c r="BK94" s="203">
        <f>ROUND(I94*H94,2)</f>
        <v>0</v>
      </c>
      <c r="BL94" s="24" t="s">
        <v>145</v>
      </c>
      <c r="BM94" s="24" t="s">
        <v>146</v>
      </c>
    </row>
    <row r="95" spans="2:51" s="11" customFormat="1" ht="13.5">
      <c r="B95" s="204"/>
      <c r="C95" s="205"/>
      <c r="D95" s="206" t="s">
        <v>147</v>
      </c>
      <c r="E95" s="207" t="s">
        <v>23</v>
      </c>
      <c r="F95" s="208" t="s">
        <v>148</v>
      </c>
      <c r="G95" s="205"/>
      <c r="H95" s="207" t="s">
        <v>23</v>
      </c>
      <c r="I95" s="209"/>
      <c r="J95" s="205"/>
      <c r="K95" s="205"/>
      <c r="L95" s="210"/>
      <c r="M95" s="211"/>
      <c r="N95" s="212"/>
      <c r="O95" s="212"/>
      <c r="P95" s="212"/>
      <c r="Q95" s="212"/>
      <c r="R95" s="212"/>
      <c r="S95" s="212"/>
      <c r="T95" s="213"/>
      <c r="AT95" s="214" t="s">
        <v>147</v>
      </c>
      <c r="AU95" s="214" t="s">
        <v>83</v>
      </c>
      <c r="AV95" s="11" t="s">
        <v>81</v>
      </c>
      <c r="AW95" s="11" t="s">
        <v>36</v>
      </c>
      <c r="AX95" s="11" t="s">
        <v>73</v>
      </c>
      <c r="AY95" s="214" t="s">
        <v>137</v>
      </c>
    </row>
    <row r="96" spans="2:51" s="11" customFormat="1" ht="13.5">
      <c r="B96" s="204"/>
      <c r="C96" s="205"/>
      <c r="D96" s="206" t="s">
        <v>147</v>
      </c>
      <c r="E96" s="207" t="s">
        <v>23</v>
      </c>
      <c r="F96" s="208" t="s">
        <v>149</v>
      </c>
      <c r="G96" s="205"/>
      <c r="H96" s="207" t="s">
        <v>23</v>
      </c>
      <c r="I96" s="209"/>
      <c r="J96" s="205"/>
      <c r="K96" s="205"/>
      <c r="L96" s="210"/>
      <c r="M96" s="211"/>
      <c r="N96" s="212"/>
      <c r="O96" s="212"/>
      <c r="P96" s="212"/>
      <c r="Q96" s="212"/>
      <c r="R96" s="212"/>
      <c r="S96" s="212"/>
      <c r="T96" s="213"/>
      <c r="AT96" s="214" t="s">
        <v>147</v>
      </c>
      <c r="AU96" s="214" t="s">
        <v>83</v>
      </c>
      <c r="AV96" s="11" t="s">
        <v>81</v>
      </c>
      <c r="AW96" s="11" t="s">
        <v>36</v>
      </c>
      <c r="AX96" s="11" t="s">
        <v>73</v>
      </c>
      <c r="AY96" s="214" t="s">
        <v>137</v>
      </c>
    </row>
    <row r="97" spans="2:51" s="12" customFormat="1" ht="13.5">
      <c r="B97" s="215"/>
      <c r="C97" s="216"/>
      <c r="D97" s="206" t="s">
        <v>147</v>
      </c>
      <c r="E97" s="217" t="s">
        <v>23</v>
      </c>
      <c r="F97" s="218" t="s">
        <v>150</v>
      </c>
      <c r="G97" s="216"/>
      <c r="H97" s="219">
        <v>8.1</v>
      </c>
      <c r="I97" s="220"/>
      <c r="J97" s="216"/>
      <c r="K97" s="216"/>
      <c r="L97" s="221"/>
      <c r="M97" s="222"/>
      <c r="N97" s="223"/>
      <c r="O97" s="223"/>
      <c r="P97" s="223"/>
      <c r="Q97" s="223"/>
      <c r="R97" s="223"/>
      <c r="S97" s="223"/>
      <c r="T97" s="224"/>
      <c r="AT97" s="225" t="s">
        <v>147</v>
      </c>
      <c r="AU97" s="225" t="s">
        <v>83</v>
      </c>
      <c r="AV97" s="12" t="s">
        <v>83</v>
      </c>
      <c r="AW97" s="12" t="s">
        <v>36</v>
      </c>
      <c r="AX97" s="12" t="s">
        <v>73</v>
      </c>
      <c r="AY97" s="225" t="s">
        <v>137</v>
      </c>
    </row>
    <row r="98" spans="2:51" s="13" customFormat="1" ht="13.5">
      <c r="B98" s="226"/>
      <c r="C98" s="227"/>
      <c r="D98" s="206" t="s">
        <v>147</v>
      </c>
      <c r="E98" s="228" t="s">
        <v>23</v>
      </c>
      <c r="F98" s="229" t="s">
        <v>151</v>
      </c>
      <c r="G98" s="227"/>
      <c r="H98" s="230">
        <v>8.1</v>
      </c>
      <c r="I98" s="231"/>
      <c r="J98" s="227"/>
      <c r="K98" s="227"/>
      <c r="L98" s="232"/>
      <c r="M98" s="233"/>
      <c r="N98" s="234"/>
      <c r="O98" s="234"/>
      <c r="P98" s="234"/>
      <c r="Q98" s="234"/>
      <c r="R98" s="234"/>
      <c r="S98" s="234"/>
      <c r="T98" s="235"/>
      <c r="AT98" s="236" t="s">
        <v>147</v>
      </c>
      <c r="AU98" s="236" t="s">
        <v>83</v>
      </c>
      <c r="AV98" s="13" t="s">
        <v>152</v>
      </c>
      <c r="AW98" s="13" t="s">
        <v>36</v>
      </c>
      <c r="AX98" s="13" t="s">
        <v>73</v>
      </c>
      <c r="AY98" s="236" t="s">
        <v>137</v>
      </c>
    </row>
    <row r="99" spans="2:51" s="11" customFormat="1" ht="13.5">
      <c r="B99" s="204"/>
      <c r="C99" s="205"/>
      <c r="D99" s="206" t="s">
        <v>147</v>
      </c>
      <c r="E99" s="207" t="s">
        <v>23</v>
      </c>
      <c r="F99" s="208" t="s">
        <v>153</v>
      </c>
      <c r="G99" s="205"/>
      <c r="H99" s="207" t="s">
        <v>23</v>
      </c>
      <c r="I99" s="209"/>
      <c r="J99" s="205"/>
      <c r="K99" s="205"/>
      <c r="L99" s="210"/>
      <c r="M99" s="211"/>
      <c r="N99" s="212"/>
      <c r="O99" s="212"/>
      <c r="P99" s="212"/>
      <c r="Q99" s="212"/>
      <c r="R99" s="212"/>
      <c r="S99" s="212"/>
      <c r="T99" s="213"/>
      <c r="AT99" s="214" t="s">
        <v>147</v>
      </c>
      <c r="AU99" s="214" t="s">
        <v>83</v>
      </c>
      <c r="AV99" s="11" t="s">
        <v>81</v>
      </c>
      <c r="AW99" s="11" t="s">
        <v>36</v>
      </c>
      <c r="AX99" s="11" t="s">
        <v>73</v>
      </c>
      <c r="AY99" s="214" t="s">
        <v>137</v>
      </c>
    </row>
    <row r="100" spans="2:51" s="12" customFormat="1" ht="13.5">
      <c r="B100" s="215"/>
      <c r="C100" s="216"/>
      <c r="D100" s="206" t="s">
        <v>147</v>
      </c>
      <c r="E100" s="217" t="s">
        <v>23</v>
      </c>
      <c r="F100" s="218" t="s">
        <v>154</v>
      </c>
      <c r="G100" s="216"/>
      <c r="H100" s="219">
        <v>16.74</v>
      </c>
      <c r="I100" s="220"/>
      <c r="J100" s="216"/>
      <c r="K100" s="216"/>
      <c r="L100" s="221"/>
      <c r="M100" s="222"/>
      <c r="N100" s="223"/>
      <c r="O100" s="223"/>
      <c r="P100" s="223"/>
      <c r="Q100" s="223"/>
      <c r="R100" s="223"/>
      <c r="S100" s="223"/>
      <c r="T100" s="224"/>
      <c r="AT100" s="225" t="s">
        <v>147</v>
      </c>
      <c r="AU100" s="225" t="s">
        <v>83</v>
      </c>
      <c r="AV100" s="12" t="s">
        <v>83</v>
      </c>
      <c r="AW100" s="12" t="s">
        <v>36</v>
      </c>
      <c r="AX100" s="12" t="s">
        <v>73</v>
      </c>
      <c r="AY100" s="225" t="s">
        <v>137</v>
      </c>
    </row>
    <row r="101" spans="2:51" s="13" customFormat="1" ht="13.5">
      <c r="B101" s="226"/>
      <c r="C101" s="227"/>
      <c r="D101" s="206" t="s">
        <v>147</v>
      </c>
      <c r="E101" s="228" t="s">
        <v>23</v>
      </c>
      <c r="F101" s="229" t="s">
        <v>151</v>
      </c>
      <c r="G101" s="227"/>
      <c r="H101" s="230">
        <v>16.74</v>
      </c>
      <c r="I101" s="231"/>
      <c r="J101" s="227"/>
      <c r="K101" s="227"/>
      <c r="L101" s="232"/>
      <c r="M101" s="233"/>
      <c r="N101" s="234"/>
      <c r="O101" s="234"/>
      <c r="P101" s="234"/>
      <c r="Q101" s="234"/>
      <c r="R101" s="234"/>
      <c r="S101" s="234"/>
      <c r="T101" s="235"/>
      <c r="AT101" s="236" t="s">
        <v>147</v>
      </c>
      <c r="AU101" s="236" t="s">
        <v>83</v>
      </c>
      <c r="AV101" s="13" t="s">
        <v>152</v>
      </c>
      <c r="AW101" s="13" t="s">
        <v>36</v>
      </c>
      <c r="AX101" s="13" t="s">
        <v>73</v>
      </c>
      <c r="AY101" s="236" t="s">
        <v>137</v>
      </c>
    </row>
    <row r="102" spans="2:51" s="14" customFormat="1" ht="13.5">
      <c r="B102" s="237"/>
      <c r="C102" s="238"/>
      <c r="D102" s="206" t="s">
        <v>147</v>
      </c>
      <c r="E102" s="239" t="s">
        <v>23</v>
      </c>
      <c r="F102" s="240" t="s">
        <v>155</v>
      </c>
      <c r="G102" s="238"/>
      <c r="H102" s="241">
        <v>24.84</v>
      </c>
      <c r="I102" s="242"/>
      <c r="J102" s="238"/>
      <c r="K102" s="238"/>
      <c r="L102" s="243"/>
      <c r="M102" s="244"/>
      <c r="N102" s="245"/>
      <c r="O102" s="245"/>
      <c r="P102" s="245"/>
      <c r="Q102" s="245"/>
      <c r="R102" s="245"/>
      <c r="S102" s="245"/>
      <c r="T102" s="246"/>
      <c r="AT102" s="247" t="s">
        <v>147</v>
      </c>
      <c r="AU102" s="247" t="s">
        <v>83</v>
      </c>
      <c r="AV102" s="14" t="s">
        <v>145</v>
      </c>
      <c r="AW102" s="14" t="s">
        <v>36</v>
      </c>
      <c r="AX102" s="14" t="s">
        <v>81</v>
      </c>
      <c r="AY102" s="247" t="s">
        <v>137</v>
      </c>
    </row>
    <row r="103" spans="2:65" s="1" customFormat="1" ht="25.5" customHeight="1">
      <c r="B103" s="41"/>
      <c r="C103" s="192" t="s">
        <v>83</v>
      </c>
      <c r="D103" s="192" t="s">
        <v>140</v>
      </c>
      <c r="E103" s="193" t="s">
        <v>156</v>
      </c>
      <c r="F103" s="194" t="s">
        <v>157</v>
      </c>
      <c r="G103" s="195" t="s">
        <v>143</v>
      </c>
      <c r="H103" s="196">
        <v>24.84</v>
      </c>
      <c r="I103" s="197"/>
      <c r="J103" s="198">
        <f>ROUND(I103*H103,2)</f>
        <v>0</v>
      </c>
      <c r="K103" s="194" t="s">
        <v>144</v>
      </c>
      <c r="L103" s="61"/>
      <c r="M103" s="199" t="s">
        <v>23</v>
      </c>
      <c r="N103" s="200" t="s">
        <v>44</v>
      </c>
      <c r="O103" s="42"/>
      <c r="P103" s="201">
        <f>O103*H103</f>
        <v>0</v>
      </c>
      <c r="Q103" s="201">
        <v>0.02048</v>
      </c>
      <c r="R103" s="201">
        <f>Q103*H103</f>
        <v>0.5087232</v>
      </c>
      <c r="S103" s="201">
        <v>0</v>
      </c>
      <c r="T103" s="202">
        <f>S103*H103</f>
        <v>0</v>
      </c>
      <c r="AR103" s="24" t="s">
        <v>145</v>
      </c>
      <c r="AT103" s="24" t="s">
        <v>140</v>
      </c>
      <c r="AU103" s="24" t="s">
        <v>83</v>
      </c>
      <c r="AY103" s="24" t="s">
        <v>137</v>
      </c>
      <c r="BE103" s="203">
        <f>IF(N103="základní",J103,0)</f>
        <v>0</v>
      </c>
      <c r="BF103" s="203">
        <f>IF(N103="snížená",J103,0)</f>
        <v>0</v>
      </c>
      <c r="BG103" s="203">
        <f>IF(N103="zákl. přenesená",J103,0)</f>
        <v>0</v>
      </c>
      <c r="BH103" s="203">
        <f>IF(N103="sníž. přenesená",J103,0)</f>
        <v>0</v>
      </c>
      <c r="BI103" s="203">
        <f>IF(N103="nulová",J103,0)</f>
        <v>0</v>
      </c>
      <c r="BJ103" s="24" t="s">
        <v>81</v>
      </c>
      <c r="BK103" s="203">
        <f>ROUND(I103*H103,2)</f>
        <v>0</v>
      </c>
      <c r="BL103" s="24" t="s">
        <v>145</v>
      </c>
      <c r="BM103" s="24" t="s">
        <v>158</v>
      </c>
    </row>
    <row r="104" spans="2:65" s="1" customFormat="1" ht="38.25" customHeight="1">
      <c r="B104" s="41"/>
      <c r="C104" s="192" t="s">
        <v>152</v>
      </c>
      <c r="D104" s="192" t="s">
        <v>140</v>
      </c>
      <c r="E104" s="193" t="s">
        <v>159</v>
      </c>
      <c r="F104" s="194" t="s">
        <v>160</v>
      </c>
      <c r="G104" s="195" t="s">
        <v>143</v>
      </c>
      <c r="H104" s="196">
        <v>24.84</v>
      </c>
      <c r="I104" s="197"/>
      <c r="J104" s="198">
        <f>ROUND(I104*H104,2)</f>
        <v>0</v>
      </c>
      <c r="K104" s="194" t="s">
        <v>144</v>
      </c>
      <c r="L104" s="61"/>
      <c r="M104" s="199" t="s">
        <v>23</v>
      </c>
      <c r="N104" s="200" t="s">
        <v>44</v>
      </c>
      <c r="O104" s="42"/>
      <c r="P104" s="201">
        <f>O104*H104</f>
        <v>0</v>
      </c>
      <c r="Q104" s="201">
        <v>0.01838</v>
      </c>
      <c r="R104" s="201">
        <f>Q104*H104</f>
        <v>0.4565592</v>
      </c>
      <c r="S104" s="201">
        <v>0</v>
      </c>
      <c r="T104" s="202">
        <f>S104*H104</f>
        <v>0</v>
      </c>
      <c r="AR104" s="24" t="s">
        <v>145</v>
      </c>
      <c r="AT104" s="24" t="s">
        <v>140</v>
      </c>
      <c r="AU104" s="24" t="s">
        <v>83</v>
      </c>
      <c r="AY104" s="24" t="s">
        <v>137</v>
      </c>
      <c r="BE104" s="203">
        <f>IF(N104="základní",J104,0)</f>
        <v>0</v>
      </c>
      <c r="BF104" s="203">
        <f>IF(N104="snížená",J104,0)</f>
        <v>0</v>
      </c>
      <c r="BG104" s="203">
        <f>IF(N104="zákl. přenesená",J104,0)</f>
        <v>0</v>
      </c>
      <c r="BH104" s="203">
        <f>IF(N104="sníž. přenesená",J104,0)</f>
        <v>0</v>
      </c>
      <c r="BI104" s="203">
        <f>IF(N104="nulová",J104,0)</f>
        <v>0</v>
      </c>
      <c r="BJ104" s="24" t="s">
        <v>81</v>
      </c>
      <c r="BK104" s="203">
        <f>ROUND(I104*H104,2)</f>
        <v>0</v>
      </c>
      <c r="BL104" s="24" t="s">
        <v>145</v>
      </c>
      <c r="BM104" s="24" t="s">
        <v>161</v>
      </c>
    </row>
    <row r="105" spans="2:65" s="1" customFormat="1" ht="25.5" customHeight="1">
      <c r="B105" s="41"/>
      <c r="C105" s="192" t="s">
        <v>145</v>
      </c>
      <c r="D105" s="192" t="s">
        <v>140</v>
      </c>
      <c r="E105" s="193" t="s">
        <v>162</v>
      </c>
      <c r="F105" s="194" t="s">
        <v>163</v>
      </c>
      <c r="G105" s="195" t="s">
        <v>143</v>
      </c>
      <c r="H105" s="196">
        <v>76.188</v>
      </c>
      <c r="I105" s="197"/>
      <c r="J105" s="198">
        <f>ROUND(I105*H105,2)</f>
        <v>0</v>
      </c>
      <c r="K105" s="194" t="s">
        <v>144</v>
      </c>
      <c r="L105" s="61"/>
      <c r="M105" s="199" t="s">
        <v>23</v>
      </c>
      <c r="N105" s="200" t="s">
        <v>44</v>
      </c>
      <c r="O105" s="42"/>
      <c r="P105" s="201">
        <f>O105*H105</f>
        <v>0</v>
      </c>
      <c r="Q105" s="201">
        <v>0.00026</v>
      </c>
      <c r="R105" s="201">
        <f>Q105*H105</f>
        <v>0.019808879999999997</v>
      </c>
      <c r="S105" s="201">
        <v>0</v>
      </c>
      <c r="T105" s="202">
        <f>S105*H105</f>
        <v>0</v>
      </c>
      <c r="AR105" s="24" t="s">
        <v>145</v>
      </c>
      <c r="AT105" s="24" t="s">
        <v>140</v>
      </c>
      <c r="AU105" s="24" t="s">
        <v>83</v>
      </c>
      <c r="AY105" s="24" t="s">
        <v>137</v>
      </c>
      <c r="BE105" s="203">
        <f>IF(N105="základní",J105,0)</f>
        <v>0</v>
      </c>
      <c r="BF105" s="203">
        <f>IF(N105="snížená",J105,0)</f>
        <v>0</v>
      </c>
      <c r="BG105" s="203">
        <f>IF(N105="zákl. přenesená",J105,0)</f>
        <v>0</v>
      </c>
      <c r="BH105" s="203">
        <f>IF(N105="sníž. přenesená",J105,0)</f>
        <v>0</v>
      </c>
      <c r="BI105" s="203">
        <f>IF(N105="nulová",J105,0)</f>
        <v>0</v>
      </c>
      <c r="BJ105" s="24" t="s">
        <v>81</v>
      </c>
      <c r="BK105" s="203">
        <f>ROUND(I105*H105,2)</f>
        <v>0</v>
      </c>
      <c r="BL105" s="24" t="s">
        <v>145</v>
      </c>
      <c r="BM105" s="24" t="s">
        <v>164</v>
      </c>
    </row>
    <row r="106" spans="2:51" s="11" customFormat="1" ht="13.5">
      <c r="B106" s="204"/>
      <c r="C106" s="205"/>
      <c r="D106" s="206" t="s">
        <v>147</v>
      </c>
      <c r="E106" s="207" t="s">
        <v>23</v>
      </c>
      <c r="F106" s="208" t="s">
        <v>148</v>
      </c>
      <c r="G106" s="205"/>
      <c r="H106" s="207" t="s">
        <v>23</v>
      </c>
      <c r="I106" s="209"/>
      <c r="J106" s="205"/>
      <c r="K106" s="205"/>
      <c r="L106" s="210"/>
      <c r="M106" s="211"/>
      <c r="N106" s="212"/>
      <c r="O106" s="212"/>
      <c r="P106" s="212"/>
      <c r="Q106" s="212"/>
      <c r="R106" s="212"/>
      <c r="S106" s="212"/>
      <c r="T106" s="213"/>
      <c r="AT106" s="214" t="s">
        <v>147</v>
      </c>
      <c r="AU106" s="214" t="s">
        <v>83</v>
      </c>
      <c r="AV106" s="11" t="s">
        <v>81</v>
      </c>
      <c r="AW106" s="11" t="s">
        <v>36</v>
      </c>
      <c r="AX106" s="11" t="s">
        <v>73</v>
      </c>
      <c r="AY106" s="214" t="s">
        <v>137</v>
      </c>
    </row>
    <row r="107" spans="2:51" s="11" customFormat="1" ht="13.5">
      <c r="B107" s="204"/>
      <c r="C107" s="205"/>
      <c r="D107" s="206" t="s">
        <v>147</v>
      </c>
      <c r="E107" s="207" t="s">
        <v>23</v>
      </c>
      <c r="F107" s="208" t="s">
        <v>149</v>
      </c>
      <c r="G107" s="205"/>
      <c r="H107" s="207" t="s">
        <v>23</v>
      </c>
      <c r="I107" s="209"/>
      <c r="J107" s="205"/>
      <c r="K107" s="205"/>
      <c r="L107" s="210"/>
      <c r="M107" s="211"/>
      <c r="N107" s="212"/>
      <c r="O107" s="212"/>
      <c r="P107" s="212"/>
      <c r="Q107" s="212"/>
      <c r="R107" s="212"/>
      <c r="S107" s="212"/>
      <c r="T107" s="213"/>
      <c r="AT107" s="214" t="s">
        <v>147</v>
      </c>
      <c r="AU107" s="214" t="s">
        <v>83</v>
      </c>
      <c r="AV107" s="11" t="s">
        <v>81</v>
      </c>
      <c r="AW107" s="11" t="s">
        <v>36</v>
      </c>
      <c r="AX107" s="11" t="s">
        <v>73</v>
      </c>
      <c r="AY107" s="214" t="s">
        <v>137</v>
      </c>
    </row>
    <row r="108" spans="2:51" s="12" customFormat="1" ht="13.5">
      <c r="B108" s="215"/>
      <c r="C108" s="216"/>
      <c r="D108" s="206" t="s">
        <v>147</v>
      </c>
      <c r="E108" s="217" t="s">
        <v>23</v>
      </c>
      <c r="F108" s="218" t="s">
        <v>165</v>
      </c>
      <c r="G108" s="216"/>
      <c r="H108" s="219">
        <v>39.195</v>
      </c>
      <c r="I108" s="220"/>
      <c r="J108" s="216"/>
      <c r="K108" s="216"/>
      <c r="L108" s="221"/>
      <c r="M108" s="222"/>
      <c r="N108" s="223"/>
      <c r="O108" s="223"/>
      <c r="P108" s="223"/>
      <c r="Q108" s="223"/>
      <c r="R108" s="223"/>
      <c r="S108" s="223"/>
      <c r="T108" s="224"/>
      <c r="AT108" s="225" t="s">
        <v>147</v>
      </c>
      <c r="AU108" s="225" t="s">
        <v>83</v>
      </c>
      <c r="AV108" s="12" t="s">
        <v>83</v>
      </c>
      <c r="AW108" s="12" t="s">
        <v>36</v>
      </c>
      <c r="AX108" s="12" t="s">
        <v>73</v>
      </c>
      <c r="AY108" s="225" t="s">
        <v>137</v>
      </c>
    </row>
    <row r="109" spans="2:51" s="12" customFormat="1" ht="13.5">
      <c r="B109" s="215"/>
      <c r="C109" s="216"/>
      <c r="D109" s="206" t="s">
        <v>147</v>
      </c>
      <c r="E109" s="217" t="s">
        <v>23</v>
      </c>
      <c r="F109" s="218" t="s">
        <v>166</v>
      </c>
      <c r="G109" s="216"/>
      <c r="H109" s="219">
        <v>1.44</v>
      </c>
      <c r="I109" s="220"/>
      <c r="J109" s="216"/>
      <c r="K109" s="216"/>
      <c r="L109" s="221"/>
      <c r="M109" s="222"/>
      <c r="N109" s="223"/>
      <c r="O109" s="223"/>
      <c r="P109" s="223"/>
      <c r="Q109" s="223"/>
      <c r="R109" s="223"/>
      <c r="S109" s="223"/>
      <c r="T109" s="224"/>
      <c r="AT109" s="225" t="s">
        <v>147</v>
      </c>
      <c r="AU109" s="225" t="s">
        <v>83</v>
      </c>
      <c r="AV109" s="12" t="s">
        <v>83</v>
      </c>
      <c r="AW109" s="12" t="s">
        <v>36</v>
      </c>
      <c r="AX109" s="12" t="s">
        <v>73</v>
      </c>
      <c r="AY109" s="225" t="s">
        <v>137</v>
      </c>
    </row>
    <row r="110" spans="2:51" s="12" customFormat="1" ht="13.5">
      <c r="B110" s="215"/>
      <c r="C110" s="216"/>
      <c r="D110" s="206" t="s">
        <v>147</v>
      </c>
      <c r="E110" s="217" t="s">
        <v>23</v>
      </c>
      <c r="F110" s="218" t="s">
        <v>167</v>
      </c>
      <c r="G110" s="216"/>
      <c r="H110" s="219">
        <v>-2.475</v>
      </c>
      <c r="I110" s="220"/>
      <c r="J110" s="216"/>
      <c r="K110" s="216"/>
      <c r="L110" s="221"/>
      <c r="M110" s="222"/>
      <c r="N110" s="223"/>
      <c r="O110" s="223"/>
      <c r="P110" s="223"/>
      <c r="Q110" s="223"/>
      <c r="R110" s="223"/>
      <c r="S110" s="223"/>
      <c r="T110" s="224"/>
      <c r="AT110" s="225" t="s">
        <v>147</v>
      </c>
      <c r="AU110" s="225" t="s">
        <v>83</v>
      </c>
      <c r="AV110" s="12" t="s">
        <v>83</v>
      </c>
      <c r="AW110" s="12" t="s">
        <v>36</v>
      </c>
      <c r="AX110" s="12" t="s">
        <v>73</v>
      </c>
      <c r="AY110" s="225" t="s">
        <v>137</v>
      </c>
    </row>
    <row r="111" spans="2:51" s="12" customFormat="1" ht="13.5">
      <c r="B111" s="215"/>
      <c r="C111" s="216"/>
      <c r="D111" s="206" t="s">
        <v>147</v>
      </c>
      <c r="E111" s="217" t="s">
        <v>23</v>
      </c>
      <c r="F111" s="218" t="s">
        <v>168</v>
      </c>
      <c r="G111" s="216"/>
      <c r="H111" s="219">
        <v>-2.758</v>
      </c>
      <c r="I111" s="220"/>
      <c r="J111" s="216"/>
      <c r="K111" s="216"/>
      <c r="L111" s="221"/>
      <c r="M111" s="222"/>
      <c r="N111" s="223"/>
      <c r="O111" s="223"/>
      <c r="P111" s="223"/>
      <c r="Q111" s="223"/>
      <c r="R111" s="223"/>
      <c r="S111" s="223"/>
      <c r="T111" s="224"/>
      <c r="AT111" s="225" t="s">
        <v>147</v>
      </c>
      <c r="AU111" s="225" t="s">
        <v>83</v>
      </c>
      <c r="AV111" s="12" t="s">
        <v>83</v>
      </c>
      <c r="AW111" s="12" t="s">
        <v>36</v>
      </c>
      <c r="AX111" s="12" t="s">
        <v>73</v>
      </c>
      <c r="AY111" s="225" t="s">
        <v>137</v>
      </c>
    </row>
    <row r="112" spans="2:51" s="12" customFormat="1" ht="13.5">
      <c r="B112" s="215"/>
      <c r="C112" s="216"/>
      <c r="D112" s="206" t="s">
        <v>147</v>
      </c>
      <c r="E112" s="217" t="s">
        <v>23</v>
      </c>
      <c r="F112" s="218" t="s">
        <v>169</v>
      </c>
      <c r="G112" s="216"/>
      <c r="H112" s="219">
        <v>-3.6</v>
      </c>
      <c r="I112" s="220"/>
      <c r="J112" s="216"/>
      <c r="K112" s="216"/>
      <c r="L112" s="221"/>
      <c r="M112" s="222"/>
      <c r="N112" s="223"/>
      <c r="O112" s="223"/>
      <c r="P112" s="223"/>
      <c r="Q112" s="223"/>
      <c r="R112" s="223"/>
      <c r="S112" s="223"/>
      <c r="T112" s="224"/>
      <c r="AT112" s="225" t="s">
        <v>147</v>
      </c>
      <c r="AU112" s="225" t="s">
        <v>83</v>
      </c>
      <c r="AV112" s="12" t="s">
        <v>83</v>
      </c>
      <c r="AW112" s="12" t="s">
        <v>36</v>
      </c>
      <c r="AX112" s="12" t="s">
        <v>73</v>
      </c>
      <c r="AY112" s="225" t="s">
        <v>137</v>
      </c>
    </row>
    <row r="113" spans="2:51" s="13" customFormat="1" ht="13.5">
      <c r="B113" s="226"/>
      <c r="C113" s="227"/>
      <c r="D113" s="206" t="s">
        <v>147</v>
      </c>
      <c r="E113" s="228" t="s">
        <v>23</v>
      </c>
      <c r="F113" s="229" t="s">
        <v>151</v>
      </c>
      <c r="G113" s="227"/>
      <c r="H113" s="230">
        <v>31.802</v>
      </c>
      <c r="I113" s="231"/>
      <c r="J113" s="227"/>
      <c r="K113" s="227"/>
      <c r="L113" s="232"/>
      <c r="M113" s="233"/>
      <c r="N113" s="234"/>
      <c r="O113" s="234"/>
      <c r="P113" s="234"/>
      <c r="Q113" s="234"/>
      <c r="R113" s="234"/>
      <c r="S113" s="234"/>
      <c r="T113" s="235"/>
      <c r="AT113" s="236" t="s">
        <v>147</v>
      </c>
      <c r="AU113" s="236" t="s">
        <v>83</v>
      </c>
      <c r="AV113" s="13" t="s">
        <v>152</v>
      </c>
      <c r="AW113" s="13" t="s">
        <v>36</v>
      </c>
      <c r="AX113" s="13" t="s">
        <v>73</v>
      </c>
      <c r="AY113" s="236" t="s">
        <v>137</v>
      </c>
    </row>
    <row r="114" spans="2:51" s="11" customFormat="1" ht="13.5">
      <c r="B114" s="204"/>
      <c r="C114" s="205"/>
      <c r="D114" s="206" t="s">
        <v>147</v>
      </c>
      <c r="E114" s="207" t="s">
        <v>23</v>
      </c>
      <c r="F114" s="208" t="s">
        <v>153</v>
      </c>
      <c r="G114" s="205"/>
      <c r="H114" s="207" t="s">
        <v>23</v>
      </c>
      <c r="I114" s="209"/>
      <c r="J114" s="205"/>
      <c r="K114" s="205"/>
      <c r="L114" s="210"/>
      <c r="M114" s="211"/>
      <c r="N114" s="212"/>
      <c r="O114" s="212"/>
      <c r="P114" s="212"/>
      <c r="Q114" s="212"/>
      <c r="R114" s="212"/>
      <c r="S114" s="212"/>
      <c r="T114" s="213"/>
      <c r="AT114" s="214" t="s">
        <v>147</v>
      </c>
      <c r="AU114" s="214" t="s">
        <v>83</v>
      </c>
      <c r="AV114" s="11" t="s">
        <v>81</v>
      </c>
      <c r="AW114" s="11" t="s">
        <v>36</v>
      </c>
      <c r="AX114" s="11" t="s">
        <v>73</v>
      </c>
      <c r="AY114" s="214" t="s">
        <v>137</v>
      </c>
    </row>
    <row r="115" spans="2:51" s="12" customFormat="1" ht="13.5">
      <c r="B115" s="215"/>
      <c r="C115" s="216"/>
      <c r="D115" s="206" t="s">
        <v>147</v>
      </c>
      <c r="E115" s="217" t="s">
        <v>23</v>
      </c>
      <c r="F115" s="218" t="s">
        <v>170</v>
      </c>
      <c r="G115" s="216"/>
      <c r="H115" s="219">
        <v>55.275</v>
      </c>
      <c r="I115" s="220"/>
      <c r="J115" s="216"/>
      <c r="K115" s="216"/>
      <c r="L115" s="221"/>
      <c r="M115" s="222"/>
      <c r="N115" s="223"/>
      <c r="O115" s="223"/>
      <c r="P115" s="223"/>
      <c r="Q115" s="223"/>
      <c r="R115" s="223"/>
      <c r="S115" s="223"/>
      <c r="T115" s="224"/>
      <c r="AT115" s="225" t="s">
        <v>147</v>
      </c>
      <c r="AU115" s="225" t="s">
        <v>83</v>
      </c>
      <c r="AV115" s="12" t="s">
        <v>83</v>
      </c>
      <c r="AW115" s="12" t="s">
        <v>36</v>
      </c>
      <c r="AX115" s="12" t="s">
        <v>73</v>
      </c>
      <c r="AY115" s="225" t="s">
        <v>137</v>
      </c>
    </row>
    <row r="116" spans="2:51" s="12" customFormat="1" ht="13.5">
      <c r="B116" s="215"/>
      <c r="C116" s="216"/>
      <c r="D116" s="206" t="s">
        <v>147</v>
      </c>
      <c r="E116" s="217" t="s">
        <v>23</v>
      </c>
      <c r="F116" s="218" t="s">
        <v>171</v>
      </c>
      <c r="G116" s="216"/>
      <c r="H116" s="219">
        <v>2.88</v>
      </c>
      <c r="I116" s="220"/>
      <c r="J116" s="216"/>
      <c r="K116" s="216"/>
      <c r="L116" s="221"/>
      <c r="M116" s="222"/>
      <c r="N116" s="223"/>
      <c r="O116" s="223"/>
      <c r="P116" s="223"/>
      <c r="Q116" s="223"/>
      <c r="R116" s="223"/>
      <c r="S116" s="223"/>
      <c r="T116" s="224"/>
      <c r="AT116" s="225" t="s">
        <v>147</v>
      </c>
      <c r="AU116" s="225" t="s">
        <v>83</v>
      </c>
      <c r="AV116" s="12" t="s">
        <v>83</v>
      </c>
      <c r="AW116" s="12" t="s">
        <v>36</v>
      </c>
      <c r="AX116" s="12" t="s">
        <v>73</v>
      </c>
      <c r="AY116" s="225" t="s">
        <v>137</v>
      </c>
    </row>
    <row r="117" spans="2:51" s="12" customFormat="1" ht="13.5">
      <c r="B117" s="215"/>
      <c r="C117" s="216"/>
      <c r="D117" s="206" t="s">
        <v>147</v>
      </c>
      <c r="E117" s="217" t="s">
        <v>23</v>
      </c>
      <c r="F117" s="218" t="s">
        <v>172</v>
      </c>
      <c r="G117" s="216"/>
      <c r="H117" s="219">
        <v>-4.95</v>
      </c>
      <c r="I117" s="220"/>
      <c r="J117" s="216"/>
      <c r="K117" s="216"/>
      <c r="L117" s="221"/>
      <c r="M117" s="222"/>
      <c r="N117" s="223"/>
      <c r="O117" s="223"/>
      <c r="P117" s="223"/>
      <c r="Q117" s="223"/>
      <c r="R117" s="223"/>
      <c r="S117" s="223"/>
      <c r="T117" s="224"/>
      <c r="AT117" s="225" t="s">
        <v>147</v>
      </c>
      <c r="AU117" s="225" t="s">
        <v>83</v>
      </c>
      <c r="AV117" s="12" t="s">
        <v>83</v>
      </c>
      <c r="AW117" s="12" t="s">
        <v>36</v>
      </c>
      <c r="AX117" s="12" t="s">
        <v>73</v>
      </c>
      <c r="AY117" s="225" t="s">
        <v>137</v>
      </c>
    </row>
    <row r="118" spans="2:51" s="12" customFormat="1" ht="13.5">
      <c r="B118" s="215"/>
      <c r="C118" s="216"/>
      <c r="D118" s="206" t="s">
        <v>147</v>
      </c>
      <c r="E118" s="217" t="s">
        <v>23</v>
      </c>
      <c r="F118" s="218" t="s">
        <v>173</v>
      </c>
      <c r="G118" s="216"/>
      <c r="H118" s="219">
        <v>-1.379</v>
      </c>
      <c r="I118" s="220"/>
      <c r="J118" s="216"/>
      <c r="K118" s="216"/>
      <c r="L118" s="221"/>
      <c r="M118" s="222"/>
      <c r="N118" s="223"/>
      <c r="O118" s="223"/>
      <c r="P118" s="223"/>
      <c r="Q118" s="223"/>
      <c r="R118" s="223"/>
      <c r="S118" s="223"/>
      <c r="T118" s="224"/>
      <c r="AT118" s="225" t="s">
        <v>147</v>
      </c>
      <c r="AU118" s="225" t="s">
        <v>83</v>
      </c>
      <c r="AV118" s="12" t="s">
        <v>83</v>
      </c>
      <c r="AW118" s="12" t="s">
        <v>36</v>
      </c>
      <c r="AX118" s="12" t="s">
        <v>73</v>
      </c>
      <c r="AY118" s="225" t="s">
        <v>137</v>
      </c>
    </row>
    <row r="119" spans="2:51" s="12" customFormat="1" ht="13.5">
      <c r="B119" s="215"/>
      <c r="C119" s="216"/>
      <c r="D119" s="206" t="s">
        <v>147</v>
      </c>
      <c r="E119" s="217" t="s">
        <v>23</v>
      </c>
      <c r="F119" s="218" t="s">
        <v>174</v>
      </c>
      <c r="G119" s="216"/>
      <c r="H119" s="219">
        <v>-7.44</v>
      </c>
      <c r="I119" s="220"/>
      <c r="J119" s="216"/>
      <c r="K119" s="216"/>
      <c r="L119" s="221"/>
      <c r="M119" s="222"/>
      <c r="N119" s="223"/>
      <c r="O119" s="223"/>
      <c r="P119" s="223"/>
      <c r="Q119" s="223"/>
      <c r="R119" s="223"/>
      <c r="S119" s="223"/>
      <c r="T119" s="224"/>
      <c r="AT119" s="225" t="s">
        <v>147</v>
      </c>
      <c r="AU119" s="225" t="s">
        <v>83</v>
      </c>
      <c r="AV119" s="12" t="s">
        <v>83</v>
      </c>
      <c r="AW119" s="12" t="s">
        <v>36</v>
      </c>
      <c r="AX119" s="12" t="s">
        <v>73</v>
      </c>
      <c r="AY119" s="225" t="s">
        <v>137</v>
      </c>
    </row>
    <row r="120" spans="2:51" s="13" customFormat="1" ht="13.5">
      <c r="B120" s="226"/>
      <c r="C120" s="227"/>
      <c r="D120" s="206" t="s">
        <v>147</v>
      </c>
      <c r="E120" s="228" t="s">
        <v>23</v>
      </c>
      <c r="F120" s="229" t="s">
        <v>151</v>
      </c>
      <c r="G120" s="227"/>
      <c r="H120" s="230">
        <v>44.386</v>
      </c>
      <c r="I120" s="231"/>
      <c r="J120" s="227"/>
      <c r="K120" s="227"/>
      <c r="L120" s="232"/>
      <c r="M120" s="233"/>
      <c r="N120" s="234"/>
      <c r="O120" s="234"/>
      <c r="P120" s="234"/>
      <c r="Q120" s="234"/>
      <c r="R120" s="234"/>
      <c r="S120" s="234"/>
      <c r="T120" s="235"/>
      <c r="AT120" s="236" t="s">
        <v>147</v>
      </c>
      <c r="AU120" s="236" t="s">
        <v>83</v>
      </c>
      <c r="AV120" s="13" t="s">
        <v>152</v>
      </c>
      <c r="AW120" s="13" t="s">
        <v>36</v>
      </c>
      <c r="AX120" s="13" t="s">
        <v>73</v>
      </c>
      <c r="AY120" s="236" t="s">
        <v>137</v>
      </c>
    </row>
    <row r="121" spans="2:51" s="14" customFormat="1" ht="13.5">
      <c r="B121" s="237"/>
      <c r="C121" s="238"/>
      <c r="D121" s="206" t="s">
        <v>147</v>
      </c>
      <c r="E121" s="239" t="s">
        <v>23</v>
      </c>
      <c r="F121" s="240" t="s">
        <v>155</v>
      </c>
      <c r="G121" s="238"/>
      <c r="H121" s="241">
        <v>76.188</v>
      </c>
      <c r="I121" s="242"/>
      <c r="J121" s="238"/>
      <c r="K121" s="238"/>
      <c r="L121" s="243"/>
      <c r="M121" s="244"/>
      <c r="N121" s="245"/>
      <c r="O121" s="245"/>
      <c r="P121" s="245"/>
      <c r="Q121" s="245"/>
      <c r="R121" s="245"/>
      <c r="S121" s="245"/>
      <c r="T121" s="246"/>
      <c r="AT121" s="247" t="s">
        <v>147</v>
      </c>
      <c r="AU121" s="247" t="s">
        <v>83</v>
      </c>
      <c r="AV121" s="14" t="s">
        <v>145</v>
      </c>
      <c r="AW121" s="14" t="s">
        <v>36</v>
      </c>
      <c r="AX121" s="14" t="s">
        <v>81</v>
      </c>
      <c r="AY121" s="247" t="s">
        <v>137</v>
      </c>
    </row>
    <row r="122" spans="2:65" s="1" customFormat="1" ht="25.5" customHeight="1">
      <c r="B122" s="41"/>
      <c r="C122" s="192" t="s">
        <v>175</v>
      </c>
      <c r="D122" s="192" t="s">
        <v>140</v>
      </c>
      <c r="E122" s="193" t="s">
        <v>176</v>
      </c>
      <c r="F122" s="194" t="s">
        <v>177</v>
      </c>
      <c r="G122" s="195" t="s">
        <v>143</v>
      </c>
      <c r="H122" s="196">
        <v>76.188</v>
      </c>
      <c r="I122" s="197"/>
      <c r="J122" s="198">
        <f>ROUND(I122*H122,2)</f>
        <v>0</v>
      </c>
      <c r="K122" s="194" t="s">
        <v>144</v>
      </c>
      <c r="L122" s="61"/>
      <c r="M122" s="199" t="s">
        <v>23</v>
      </c>
      <c r="N122" s="200" t="s">
        <v>44</v>
      </c>
      <c r="O122" s="42"/>
      <c r="P122" s="201">
        <f>O122*H122</f>
        <v>0</v>
      </c>
      <c r="Q122" s="201">
        <v>0.02048</v>
      </c>
      <c r="R122" s="201">
        <f>Q122*H122</f>
        <v>1.56033024</v>
      </c>
      <c r="S122" s="201">
        <v>0</v>
      </c>
      <c r="T122" s="202">
        <f>S122*H122</f>
        <v>0</v>
      </c>
      <c r="AR122" s="24" t="s">
        <v>145</v>
      </c>
      <c r="AT122" s="24" t="s">
        <v>140</v>
      </c>
      <c r="AU122" s="24" t="s">
        <v>83</v>
      </c>
      <c r="AY122" s="24" t="s">
        <v>137</v>
      </c>
      <c r="BE122" s="203">
        <f>IF(N122="základní",J122,0)</f>
        <v>0</v>
      </c>
      <c r="BF122" s="203">
        <f>IF(N122="snížená",J122,0)</f>
        <v>0</v>
      </c>
      <c r="BG122" s="203">
        <f>IF(N122="zákl. přenesená",J122,0)</f>
        <v>0</v>
      </c>
      <c r="BH122" s="203">
        <f>IF(N122="sníž. přenesená",J122,0)</f>
        <v>0</v>
      </c>
      <c r="BI122" s="203">
        <f>IF(N122="nulová",J122,0)</f>
        <v>0</v>
      </c>
      <c r="BJ122" s="24" t="s">
        <v>81</v>
      </c>
      <c r="BK122" s="203">
        <f>ROUND(I122*H122,2)</f>
        <v>0</v>
      </c>
      <c r="BL122" s="24" t="s">
        <v>145</v>
      </c>
      <c r="BM122" s="24" t="s">
        <v>178</v>
      </c>
    </row>
    <row r="123" spans="2:65" s="1" customFormat="1" ht="38.25" customHeight="1">
      <c r="B123" s="41"/>
      <c r="C123" s="192" t="s">
        <v>138</v>
      </c>
      <c r="D123" s="192" t="s">
        <v>140</v>
      </c>
      <c r="E123" s="193" t="s">
        <v>179</v>
      </c>
      <c r="F123" s="194" t="s">
        <v>180</v>
      </c>
      <c r="G123" s="195" t="s">
        <v>143</v>
      </c>
      <c r="H123" s="196">
        <v>37.331</v>
      </c>
      <c r="I123" s="197"/>
      <c r="J123" s="198">
        <f>ROUND(I123*H123,2)</f>
        <v>0</v>
      </c>
      <c r="K123" s="194" t="s">
        <v>144</v>
      </c>
      <c r="L123" s="61"/>
      <c r="M123" s="199" t="s">
        <v>23</v>
      </c>
      <c r="N123" s="200" t="s">
        <v>44</v>
      </c>
      <c r="O123" s="42"/>
      <c r="P123" s="201">
        <f>O123*H123</f>
        <v>0</v>
      </c>
      <c r="Q123" s="201">
        <v>0.01838</v>
      </c>
      <c r="R123" s="201">
        <f>Q123*H123</f>
        <v>0.6861437800000001</v>
      </c>
      <c r="S123" s="201">
        <v>0</v>
      </c>
      <c r="T123" s="202">
        <f>S123*H123</f>
        <v>0</v>
      </c>
      <c r="AR123" s="24" t="s">
        <v>145</v>
      </c>
      <c r="AT123" s="24" t="s">
        <v>140</v>
      </c>
      <c r="AU123" s="24" t="s">
        <v>83</v>
      </c>
      <c r="AY123" s="24" t="s">
        <v>137</v>
      </c>
      <c r="BE123" s="203">
        <f>IF(N123="základní",J123,0)</f>
        <v>0</v>
      </c>
      <c r="BF123" s="203">
        <f>IF(N123="snížená",J123,0)</f>
        <v>0</v>
      </c>
      <c r="BG123" s="203">
        <f>IF(N123="zákl. přenesená",J123,0)</f>
        <v>0</v>
      </c>
      <c r="BH123" s="203">
        <f>IF(N123="sníž. přenesená",J123,0)</f>
        <v>0</v>
      </c>
      <c r="BI123" s="203">
        <f>IF(N123="nulová",J123,0)</f>
        <v>0</v>
      </c>
      <c r="BJ123" s="24" t="s">
        <v>81</v>
      </c>
      <c r="BK123" s="203">
        <f>ROUND(I123*H123,2)</f>
        <v>0</v>
      </c>
      <c r="BL123" s="24" t="s">
        <v>145</v>
      </c>
      <c r="BM123" s="24" t="s">
        <v>181</v>
      </c>
    </row>
    <row r="124" spans="2:51" s="11" customFormat="1" ht="13.5">
      <c r="B124" s="204"/>
      <c r="C124" s="205"/>
      <c r="D124" s="206" t="s">
        <v>147</v>
      </c>
      <c r="E124" s="207" t="s">
        <v>23</v>
      </c>
      <c r="F124" s="208" t="s">
        <v>148</v>
      </c>
      <c r="G124" s="205"/>
      <c r="H124" s="207" t="s">
        <v>23</v>
      </c>
      <c r="I124" s="209"/>
      <c r="J124" s="205"/>
      <c r="K124" s="205"/>
      <c r="L124" s="210"/>
      <c r="M124" s="211"/>
      <c r="N124" s="212"/>
      <c r="O124" s="212"/>
      <c r="P124" s="212"/>
      <c r="Q124" s="212"/>
      <c r="R124" s="212"/>
      <c r="S124" s="212"/>
      <c r="T124" s="213"/>
      <c r="AT124" s="214" t="s">
        <v>147</v>
      </c>
      <c r="AU124" s="214" t="s">
        <v>83</v>
      </c>
      <c r="AV124" s="11" t="s">
        <v>81</v>
      </c>
      <c r="AW124" s="11" t="s">
        <v>36</v>
      </c>
      <c r="AX124" s="11" t="s">
        <v>73</v>
      </c>
      <c r="AY124" s="214" t="s">
        <v>137</v>
      </c>
    </row>
    <row r="125" spans="2:51" s="11" customFormat="1" ht="13.5">
      <c r="B125" s="204"/>
      <c r="C125" s="205"/>
      <c r="D125" s="206" t="s">
        <v>147</v>
      </c>
      <c r="E125" s="207" t="s">
        <v>23</v>
      </c>
      <c r="F125" s="208" t="s">
        <v>149</v>
      </c>
      <c r="G125" s="205"/>
      <c r="H125" s="207" t="s">
        <v>23</v>
      </c>
      <c r="I125" s="209"/>
      <c r="J125" s="205"/>
      <c r="K125" s="205"/>
      <c r="L125" s="210"/>
      <c r="M125" s="211"/>
      <c r="N125" s="212"/>
      <c r="O125" s="212"/>
      <c r="P125" s="212"/>
      <c r="Q125" s="212"/>
      <c r="R125" s="212"/>
      <c r="S125" s="212"/>
      <c r="T125" s="213"/>
      <c r="AT125" s="214" t="s">
        <v>147</v>
      </c>
      <c r="AU125" s="214" t="s">
        <v>83</v>
      </c>
      <c r="AV125" s="11" t="s">
        <v>81</v>
      </c>
      <c r="AW125" s="11" t="s">
        <v>36</v>
      </c>
      <c r="AX125" s="11" t="s">
        <v>73</v>
      </c>
      <c r="AY125" s="214" t="s">
        <v>137</v>
      </c>
    </row>
    <row r="126" spans="2:51" s="12" customFormat="1" ht="13.5">
      <c r="B126" s="215"/>
      <c r="C126" s="216"/>
      <c r="D126" s="206" t="s">
        <v>147</v>
      </c>
      <c r="E126" s="217" t="s">
        <v>23</v>
      </c>
      <c r="F126" s="218" t="s">
        <v>182</v>
      </c>
      <c r="G126" s="216"/>
      <c r="H126" s="219">
        <v>20.475</v>
      </c>
      <c r="I126" s="220"/>
      <c r="J126" s="216"/>
      <c r="K126" s="216"/>
      <c r="L126" s="221"/>
      <c r="M126" s="222"/>
      <c r="N126" s="223"/>
      <c r="O126" s="223"/>
      <c r="P126" s="223"/>
      <c r="Q126" s="223"/>
      <c r="R126" s="223"/>
      <c r="S126" s="223"/>
      <c r="T126" s="224"/>
      <c r="AT126" s="225" t="s">
        <v>147</v>
      </c>
      <c r="AU126" s="225" t="s">
        <v>83</v>
      </c>
      <c r="AV126" s="12" t="s">
        <v>83</v>
      </c>
      <c r="AW126" s="12" t="s">
        <v>36</v>
      </c>
      <c r="AX126" s="12" t="s">
        <v>73</v>
      </c>
      <c r="AY126" s="225" t="s">
        <v>137</v>
      </c>
    </row>
    <row r="127" spans="2:51" s="12" customFormat="1" ht="13.5">
      <c r="B127" s="215"/>
      <c r="C127" s="216"/>
      <c r="D127" s="206" t="s">
        <v>147</v>
      </c>
      <c r="E127" s="217" t="s">
        <v>23</v>
      </c>
      <c r="F127" s="218" t="s">
        <v>166</v>
      </c>
      <c r="G127" s="216"/>
      <c r="H127" s="219">
        <v>1.44</v>
      </c>
      <c r="I127" s="220"/>
      <c r="J127" s="216"/>
      <c r="K127" s="216"/>
      <c r="L127" s="221"/>
      <c r="M127" s="222"/>
      <c r="N127" s="223"/>
      <c r="O127" s="223"/>
      <c r="P127" s="223"/>
      <c r="Q127" s="223"/>
      <c r="R127" s="223"/>
      <c r="S127" s="223"/>
      <c r="T127" s="224"/>
      <c r="AT127" s="225" t="s">
        <v>147</v>
      </c>
      <c r="AU127" s="225" t="s">
        <v>83</v>
      </c>
      <c r="AV127" s="12" t="s">
        <v>83</v>
      </c>
      <c r="AW127" s="12" t="s">
        <v>36</v>
      </c>
      <c r="AX127" s="12" t="s">
        <v>73</v>
      </c>
      <c r="AY127" s="225" t="s">
        <v>137</v>
      </c>
    </row>
    <row r="128" spans="2:51" s="12" customFormat="1" ht="13.5">
      <c r="B128" s="215"/>
      <c r="C128" s="216"/>
      <c r="D128" s="206" t="s">
        <v>147</v>
      </c>
      <c r="E128" s="217" t="s">
        <v>23</v>
      </c>
      <c r="F128" s="218" t="s">
        <v>167</v>
      </c>
      <c r="G128" s="216"/>
      <c r="H128" s="219">
        <v>-2.475</v>
      </c>
      <c r="I128" s="220"/>
      <c r="J128" s="216"/>
      <c r="K128" s="216"/>
      <c r="L128" s="221"/>
      <c r="M128" s="222"/>
      <c r="N128" s="223"/>
      <c r="O128" s="223"/>
      <c r="P128" s="223"/>
      <c r="Q128" s="223"/>
      <c r="R128" s="223"/>
      <c r="S128" s="223"/>
      <c r="T128" s="224"/>
      <c r="AT128" s="225" t="s">
        <v>147</v>
      </c>
      <c r="AU128" s="225" t="s">
        <v>83</v>
      </c>
      <c r="AV128" s="12" t="s">
        <v>83</v>
      </c>
      <c r="AW128" s="12" t="s">
        <v>36</v>
      </c>
      <c r="AX128" s="12" t="s">
        <v>73</v>
      </c>
      <c r="AY128" s="225" t="s">
        <v>137</v>
      </c>
    </row>
    <row r="129" spans="2:51" s="12" customFormat="1" ht="13.5">
      <c r="B129" s="215"/>
      <c r="C129" s="216"/>
      <c r="D129" s="206" t="s">
        <v>147</v>
      </c>
      <c r="E129" s="217" t="s">
        <v>23</v>
      </c>
      <c r="F129" s="218" t="s">
        <v>183</v>
      </c>
      <c r="G129" s="216"/>
      <c r="H129" s="219">
        <v>-0.518</v>
      </c>
      <c r="I129" s="220"/>
      <c r="J129" s="216"/>
      <c r="K129" s="216"/>
      <c r="L129" s="221"/>
      <c r="M129" s="222"/>
      <c r="N129" s="223"/>
      <c r="O129" s="223"/>
      <c r="P129" s="223"/>
      <c r="Q129" s="223"/>
      <c r="R129" s="223"/>
      <c r="S129" s="223"/>
      <c r="T129" s="224"/>
      <c r="AT129" s="225" t="s">
        <v>147</v>
      </c>
      <c r="AU129" s="225" t="s">
        <v>83</v>
      </c>
      <c r="AV129" s="12" t="s">
        <v>83</v>
      </c>
      <c r="AW129" s="12" t="s">
        <v>36</v>
      </c>
      <c r="AX129" s="12" t="s">
        <v>73</v>
      </c>
      <c r="AY129" s="225" t="s">
        <v>137</v>
      </c>
    </row>
    <row r="130" spans="2:51" s="13" customFormat="1" ht="13.5">
      <c r="B130" s="226"/>
      <c r="C130" s="227"/>
      <c r="D130" s="206" t="s">
        <v>147</v>
      </c>
      <c r="E130" s="228" t="s">
        <v>23</v>
      </c>
      <c r="F130" s="229" t="s">
        <v>151</v>
      </c>
      <c r="G130" s="227"/>
      <c r="H130" s="230">
        <v>18.922</v>
      </c>
      <c r="I130" s="231"/>
      <c r="J130" s="227"/>
      <c r="K130" s="227"/>
      <c r="L130" s="232"/>
      <c r="M130" s="233"/>
      <c r="N130" s="234"/>
      <c r="O130" s="234"/>
      <c r="P130" s="234"/>
      <c r="Q130" s="234"/>
      <c r="R130" s="234"/>
      <c r="S130" s="234"/>
      <c r="T130" s="235"/>
      <c r="AT130" s="236" t="s">
        <v>147</v>
      </c>
      <c r="AU130" s="236" t="s">
        <v>83</v>
      </c>
      <c r="AV130" s="13" t="s">
        <v>152</v>
      </c>
      <c r="AW130" s="13" t="s">
        <v>36</v>
      </c>
      <c r="AX130" s="13" t="s">
        <v>73</v>
      </c>
      <c r="AY130" s="236" t="s">
        <v>137</v>
      </c>
    </row>
    <row r="131" spans="2:51" s="11" customFormat="1" ht="13.5">
      <c r="B131" s="204"/>
      <c r="C131" s="205"/>
      <c r="D131" s="206" t="s">
        <v>147</v>
      </c>
      <c r="E131" s="207" t="s">
        <v>23</v>
      </c>
      <c r="F131" s="208" t="s">
        <v>153</v>
      </c>
      <c r="G131" s="205"/>
      <c r="H131" s="207" t="s">
        <v>23</v>
      </c>
      <c r="I131" s="209"/>
      <c r="J131" s="205"/>
      <c r="K131" s="205"/>
      <c r="L131" s="210"/>
      <c r="M131" s="211"/>
      <c r="N131" s="212"/>
      <c r="O131" s="212"/>
      <c r="P131" s="212"/>
      <c r="Q131" s="212"/>
      <c r="R131" s="212"/>
      <c r="S131" s="212"/>
      <c r="T131" s="213"/>
      <c r="AT131" s="214" t="s">
        <v>147</v>
      </c>
      <c r="AU131" s="214" t="s">
        <v>83</v>
      </c>
      <c r="AV131" s="11" t="s">
        <v>81</v>
      </c>
      <c r="AW131" s="11" t="s">
        <v>36</v>
      </c>
      <c r="AX131" s="11" t="s">
        <v>73</v>
      </c>
      <c r="AY131" s="214" t="s">
        <v>137</v>
      </c>
    </row>
    <row r="132" spans="2:51" s="12" customFormat="1" ht="13.5">
      <c r="B132" s="215"/>
      <c r="C132" s="216"/>
      <c r="D132" s="206" t="s">
        <v>147</v>
      </c>
      <c r="E132" s="217" t="s">
        <v>23</v>
      </c>
      <c r="F132" s="218" t="s">
        <v>184</v>
      </c>
      <c r="G132" s="216"/>
      <c r="H132" s="219">
        <v>20.738</v>
      </c>
      <c r="I132" s="220"/>
      <c r="J132" s="216"/>
      <c r="K132" s="216"/>
      <c r="L132" s="221"/>
      <c r="M132" s="222"/>
      <c r="N132" s="223"/>
      <c r="O132" s="223"/>
      <c r="P132" s="223"/>
      <c r="Q132" s="223"/>
      <c r="R132" s="223"/>
      <c r="S132" s="223"/>
      <c r="T132" s="224"/>
      <c r="AT132" s="225" t="s">
        <v>147</v>
      </c>
      <c r="AU132" s="225" t="s">
        <v>83</v>
      </c>
      <c r="AV132" s="12" t="s">
        <v>83</v>
      </c>
      <c r="AW132" s="12" t="s">
        <v>36</v>
      </c>
      <c r="AX132" s="12" t="s">
        <v>73</v>
      </c>
      <c r="AY132" s="225" t="s">
        <v>137</v>
      </c>
    </row>
    <row r="133" spans="2:51" s="12" customFormat="1" ht="13.5">
      <c r="B133" s="215"/>
      <c r="C133" s="216"/>
      <c r="D133" s="206" t="s">
        <v>147</v>
      </c>
      <c r="E133" s="217" t="s">
        <v>23</v>
      </c>
      <c r="F133" s="218" t="s">
        <v>171</v>
      </c>
      <c r="G133" s="216"/>
      <c r="H133" s="219">
        <v>2.88</v>
      </c>
      <c r="I133" s="220"/>
      <c r="J133" s="216"/>
      <c r="K133" s="216"/>
      <c r="L133" s="221"/>
      <c r="M133" s="222"/>
      <c r="N133" s="223"/>
      <c r="O133" s="223"/>
      <c r="P133" s="223"/>
      <c r="Q133" s="223"/>
      <c r="R133" s="223"/>
      <c r="S133" s="223"/>
      <c r="T133" s="224"/>
      <c r="AT133" s="225" t="s">
        <v>147</v>
      </c>
      <c r="AU133" s="225" t="s">
        <v>83</v>
      </c>
      <c r="AV133" s="12" t="s">
        <v>83</v>
      </c>
      <c r="AW133" s="12" t="s">
        <v>36</v>
      </c>
      <c r="AX133" s="12" t="s">
        <v>73</v>
      </c>
      <c r="AY133" s="225" t="s">
        <v>137</v>
      </c>
    </row>
    <row r="134" spans="2:51" s="12" customFormat="1" ht="13.5">
      <c r="B134" s="215"/>
      <c r="C134" s="216"/>
      <c r="D134" s="206" t="s">
        <v>147</v>
      </c>
      <c r="E134" s="217" t="s">
        <v>23</v>
      </c>
      <c r="F134" s="218" t="s">
        <v>172</v>
      </c>
      <c r="G134" s="216"/>
      <c r="H134" s="219">
        <v>-4.95</v>
      </c>
      <c r="I134" s="220"/>
      <c r="J134" s="216"/>
      <c r="K134" s="216"/>
      <c r="L134" s="221"/>
      <c r="M134" s="222"/>
      <c r="N134" s="223"/>
      <c r="O134" s="223"/>
      <c r="P134" s="223"/>
      <c r="Q134" s="223"/>
      <c r="R134" s="223"/>
      <c r="S134" s="223"/>
      <c r="T134" s="224"/>
      <c r="AT134" s="225" t="s">
        <v>147</v>
      </c>
      <c r="AU134" s="225" t="s">
        <v>83</v>
      </c>
      <c r="AV134" s="12" t="s">
        <v>83</v>
      </c>
      <c r="AW134" s="12" t="s">
        <v>36</v>
      </c>
      <c r="AX134" s="12" t="s">
        <v>73</v>
      </c>
      <c r="AY134" s="225" t="s">
        <v>137</v>
      </c>
    </row>
    <row r="135" spans="2:51" s="12" customFormat="1" ht="13.5">
      <c r="B135" s="215"/>
      <c r="C135" s="216"/>
      <c r="D135" s="206" t="s">
        <v>147</v>
      </c>
      <c r="E135" s="217" t="s">
        <v>23</v>
      </c>
      <c r="F135" s="218" t="s">
        <v>185</v>
      </c>
      <c r="G135" s="216"/>
      <c r="H135" s="219">
        <v>-0.259</v>
      </c>
      <c r="I135" s="220"/>
      <c r="J135" s="216"/>
      <c r="K135" s="216"/>
      <c r="L135" s="221"/>
      <c r="M135" s="222"/>
      <c r="N135" s="223"/>
      <c r="O135" s="223"/>
      <c r="P135" s="223"/>
      <c r="Q135" s="223"/>
      <c r="R135" s="223"/>
      <c r="S135" s="223"/>
      <c r="T135" s="224"/>
      <c r="AT135" s="225" t="s">
        <v>147</v>
      </c>
      <c r="AU135" s="225" t="s">
        <v>83</v>
      </c>
      <c r="AV135" s="12" t="s">
        <v>83</v>
      </c>
      <c r="AW135" s="12" t="s">
        <v>36</v>
      </c>
      <c r="AX135" s="12" t="s">
        <v>73</v>
      </c>
      <c r="AY135" s="225" t="s">
        <v>137</v>
      </c>
    </row>
    <row r="136" spans="2:51" s="13" customFormat="1" ht="13.5">
      <c r="B136" s="226"/>
      <c r="C136" s="227"/>
      <c r="D136" s="206" t="s">
        <v>147</v>
      </c>
      <c r="E136" s="228" t="s">
        <v>23</v>
      </c>
      <c r="F136" s="229" t="s">
        <v>151</v>
      </c>
      <c r="G136" s="227"/>
      <c r="H136" s="230">
        <v>18.409</v>
      </c>
      <c r="I136" s="231"/>
      <c r="J136" s="227"/>
      <c r="K136" s="227"/>
      <c r="L136" s="232"/>
      <c r="M136" s="233"/>
      <c r="N136" s="234"/>
      <c r="O136" s="234"/>
      <c r="P136" s="234"/>
      <c r="Q136" s="234"/>
      <c r="R136" s="234"/>
      <c r="S136" s="234"/>
      <c r="T136" s="235"/>
      <c r="AT136" s="236" t="s">
        <v>147</v>
      </c>
      <c r="AU136" s="236" t="s">
        <v>83</v>
      </c>
      <c r="AV136" s="13" t="s">
        <v>152</v>
      </c>
      <c r="AW136" s="13" t="s">
        <v>36</v>
      </c>
      <c r="AX136" s="13" t="s">
        <v>73</v>
      </c>
      <c r="AY136" s="236" t="s">
        <v>137</v>
      </c>
    </row>
    <row r="137" spans="2:51" s="14" customFormat="1" ht="13.5">
      <c r="B137" s="237"/>
      <c r="C137" s="238"/>
      <c r="D137" s="206" t="s">
        <v>147</v>
      </c>
      <c r="E137" s="239" t="s">
        <v>23</v>
      </c>
      <c r="F137" s="240" t="s">
        <v>155</v>
      </c>
      <c r="G137" s="238"/>
      <c r="H137" s="241">
        <v>37.331</v>
      </c>
      <c r="I137" s="242"/>
      <c r="J137" s="238"/>
      <c r="K137" s="238"/>
      <c r="L137" s="243"/>
      <c r="M137" s="244"/>
      <c r="N137" s="245"/>
      <c r="O137" s="245"/>
      <c r="P137" s="245"/>
      <c r="Q137" s="245"/>
      <c r="R137" s="245"/>
      <c r="S137" s="245"/>
      <c r="T137" s="246"/>
      <c r="AT137" s="247" t="s">
        <v>147</v>
      </c>
      <c r="AU137" s="247" t="s">
        <v>83</v>
      </c>
      <c r="AV137" s="14" t="s">
        <v>145</v>
      </c>
      <c r="AW137" s="14" t="s">
        <v>36</v>
      </c>
      <c r="AX137" s="14" t="s">
        <v>81</v>
      </c>
      <c r="AY137" s="247" t="s">
        <v>137</v>
      </c>
    </row>
    <row r="138" spans="2:65" s="1" customFormat="1" ht="25.5" customHeight="1">
      <c r="B138" s="41"/>
      <c r="C138" s="192" t="s">
        <v>186</v>
      </c>
      <c r="D138" s="192" t="s">
        <v>140</v>
      </c>
      <c r="E138" s="193" t="s">
        <v>187</v>
      </c>
      <c r="F138" s="194" t="s">
        <v>188</v>
      </c>
      <c r="G138" s="195" t="s">
        <v>189</v>
      </c>
      <c r="H138" s="196">
        <v>28.4</v>
      </c>
      <c r="I138" s="197"/>
      <c r="J138" s="198">
        <f>ROUND(I138*H138,2)</f>
        <v>0</v>
      </c>
      <c r="K138" s="194" t="s">
        <v>144</v>
      </c>
      <c r="L138" s="61"/>
      <c r="M138" s="199" t="s">
        <v>23</v>
      </c>
      <c r="N138" s="200" t="s">
        <v>44</v>
      </c>
      <c r="O138" s="42"/>
      <c r="P138" s="201">
        <f>O138*H138</f>
        <v>0</v>
      </c>
      <c r="Q138" s="201">
        <v>0</v>
      </c>
      <c r="R138" s="201">
        <f>Q138*H138</f>
        <v>0</v>
      </c>
      <c r="S138" s="201">
        <v>0</v>
      </c>
      <c r="T138" s="202">
        <f>S138*H138</f>
        <v>0</v>
      </c>
      <c r="AR138" s="24" t="s">
        <v>145</v>
      </c>
      <c r="AT138" s="24" t="s">
        <v>140</v>
      </c>
      <c r="AU138" s="24" t="s">
        <v>83</v>
      </c>
      <c r="AY138" s="24" t="s">
        <v>137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24" t="s">
        <v>81</v>
      </c>
      <c r="BK138" s="203">
        <f>ROUND(I138*H138,2)</f>
        <v>0</v>
      </c>
      <c r="BL138" s="24" t="s">
        <v>145</v>
      </c>
      <c r="BM138" s="24" t="s">
        <v>190</v>
      </c>
    </row>
    <row r="139" spans="2:51" s="11" customFormat="1" ht="13.5">
      <c r="B139" s="204"/>
      <c r="C139" s="205"/>
      <c r="D139" s="206" t="s">
        <v>147</v>
      </c>
      <c r="E139" s="207" t="s">
        <v>23</v>
      </c>
      <c r="F139" s="208" t="s">
        <v>148</v>
      </c>
      <c r="G139" s="205"/>
      <c r="H139" s="207" t="s">
        <v>23</v>
      </c>
      <c r="I139" s="209"/>
      <c r="J139" s="205"/>
      <c r="K139" s="205"/>
      <c r="L139" s="210"/>
      <c r="M139" s="211"/>
      <c r="N139" s="212"/>
      <c r="O139" s="212"/>
      <c r="P139" s="212"/>
      <c r="Q139" s="212"/>
      <c r="R139" s="212"/>
      <c r="S139" s="212"/>
      <c r="T139" s="213"/>
      <c r="AT139" s="214" t="s">
        <v>147</v>
      </c>
      <c r="AU139" s="214" t="s">
        <v>83</v>
      </c>
      <c r="AV139" s="11" t="s">
        <v>81</v>
      </c>
      <c r="AW139" s="11" t="s">
        <v>36</v>
      </c>
      <c r="AX139" s="11" t="s">
        <v>73</v>
      </c>
      <c r="AY139" s="214" t="s">
        <v>137</v>
      </c>
    </row>
    <row r="140" spans="2:51" s="12" customFormat="1" ht="13.5">
      <c r="B140" s="215"/>
      <c r="C140" s="216"/>
      <c r="D140" s="206" t="s">
        <v>147</v>
      </c>
      <c r="E140" s="217" t="s">
        <v>23</v>
      </c>
      <c r="F140" s="218" t="s">
        <v>191</v>
      </c>
      <c r="G140" s="216"/>
      <c r="H140" s="219">
        <v>14</v>
      </c>
      <c r="I140" s="220"/>
      <c r="J140" s="216"/>
      <c r="K140" s="216"/>
      <c r="L140" s="221"/>
      <c r="M140" s="222"/>
      <c r="N140" s="223"/>
      <c r="O140" s="223"/>
      <c r="P140" s="223"/>
      <c r="Q140" s="223"/>
      <c r="R140" s="223"/>
      <c r="S140" s="223"/>
      <c r="T140" s="224"/>
      <c r="AT140" s="225" t="s">
        <v>147</v>
      </c>
      <c r="AU140" s="225" t="s">
        <v>83</v>
      </c>
      <c r="AV140" s="12" t="s">
        <v>83</v>
      </c>
      <c r="AW140" s="12" t="s">
        <v>36</v>
      </c>
      <c r="AX140" s="12" t="s">
        <v>73</v>
      </c>
      <c r="AY140" s="225" t="s">
        <v>137</v>
      </c>
    </row>
    <row r="141" spans="2:51" s="12" customFormat="1" ht="13.5">
      <c r="B141" s="215"/>
      <c r="C141" s="216"/>
      <c r="D141" s="206" t="s">
        <v>147</v>
      </c>
      <c r="E141" s="217" t="s">
        <v>23</v>
      </c>
      <c r="F141" s="218" t="s">
        <v>192</v>
      </c>
      <c r="G141" s="216"/>
      <c r="H141" s="219">
        <v>14.4</v>
      </c>
      <c r="I141" s="220"/>
      <c r="J141" s="216"/>
      <c r="K141" s="216"/>
      <c r="L141" s="221"/>
      <c r="M141" s="222"/>
      <c r="N141" s="223"/>
      <c r="O141" s="223"/>
      <c r="P141" s="223"/>
      <c r="Q141" s="223"/>
      <c r="R141" s="223"/>
      <c r="S141" s="223"/>
      <c r="T141" s="224"/>
      <c r="AT141" s="225" t="s">
        <v>147</v>
      </c>
      <c r="AU141" s="225" t="s">
        <v>83</v>
      </c>
      <c r="AV141" s="12" t="s">
        <v>83</v>
      </c>
      <c r="AW141" s="12" t="s">
        <v>36</v>
      </c>
      <c r="AX141" s="12" t="s">
        <v>73</v>
      </c>
      <c r="AY141" s="225" t="s">
        <v>137</v>
      </c>
    </row>
    <row r="142" spans="2:51" s="14" customFormat="1" ht="13.5">
      <c r="B142" s="237"/>
      <c r="C142" s="238"/>
      <c r="D142" s="206" t="s">
        <v>147</v>
      </c>
      <c r="E142" s="239" t="s">
        <v>23</v>
      </c>
      <c r="F142" s="240" t="s">
        <v>155</v>
      </c>
      <c r="G142" s="238"/>
      <c r="H142" s="241">
        <v>28.4</v>
      </c>
      <c r="I142" s="242"/>
      <c r="J142" s="238"/>
      <c r="K142" s="238"/>
      <c r="L142" s="243"/>
      <c r="M142" s="244"/>
      <c r="N142" s="245"/>
      <c r="O142" s="245"/>
      <c r="P142" s="245"/>
      <c r="Q142" s="245"/>
      <c r="R142" s="245"/>
      <c r="S142" s="245"/>
      <c r="T142" s="246"/>
      <c r="AT142" s="247" t="s">
        <v>147</v>
      </c>
      <c r="AU142" s="247" t="s">
        <v>83</v>
      </c>
      <c r="AV142" s="14" t="s">
        <v>145</v>
      </c>
      <c r="AW142" s="14" t="s">
        <v>36</v>
      </c>
      <c r="AX142" s="14" t="s">
        <v>81</v>
      </c>
      <c r="AY142" s="247" t="s">
        <v>137</v>
      </c>
    </row>
    <row r="143" spans="2:65" s="1" customFormat="1" ht="16.5" customHeight="1">
      <c r="B143" s="41"/>
      <c r="C143" s="248" t="s">
        <v>193</v>
      </c>
      <c r="D143" s="248" t="s">
        <v>194</v>
      </c>
      <c r="E143" s="249" t="s">
        <v>195</v>
      </c>
      <c r="F143" s="250" t="s">
        <v>196</v>
      </c>
      <c r="G143" s="251" t="s">
        <v>189</v>
      </c>
      <c r="H143" s="252">
        <v>29.82</v>
      </c>
      <c r="I143" s="253"/>
      <c r="J143" s="254">
        <f>ROUND(I143*H143,2)</f>
        <v>0</v>
      </c>
      <c r="K143" s="250" t="s">
        <v>23</v>
      </c>
      <c r="L143" s="255"/>
      <c r="M143" s="256" t="s">
        <v>23</v>
      </c>
      <c r="N143" s="257" t="s">
        <v>44</v>
      </c>
      <c r="O143" s="42"/>
      <c r="P143" s="201">
        <f>O143*H143</f>
        <v>0</v>
      </c>
      <c r="Q143" s="201">
        <v>0.001</v>
      </c>
      <c r="R143" s="201">
        <f>Q143*H143</f>
        <v>0.02982</v>
      </c>
      <c r="S143" s="201">
        <v>0</v>
      </c>
      <c r="T143" s="202">
        <f>S143*H143</f>
        <v>0</v>
      </c>
      <c r="AR143" s="24" t="s">
        <v>193</v>
      </c>
      <c r="AT143" s="24" t="s">
        <v>194</v>
      </c>
      <c r="AU143" s="24" t="s">
        <v>83</v>
      </c>
      <c r="AY143" s="24" t="s">
        <v>137</v>
      </c>
      <c r="BE143" s="203">
        <f>IF(N143="základní",J143,0)</f>
        <v>0</v>
      </c>
      <c r="BF143" s="203">
        <f>IF(N143="snížená",J143,0)</f>
        <v>0</v>
      </c>
      <c r="BG143" s="203">
        <f>IF(N143="zákl. přenesená",J143,0)</f>
        <v>0</v>
      </c>
      <c r="BH143" s="203">
        <f>IF(N143="sníž. přenesená",J143,0)</f>
        <v>0</v>
      </c>
      <c r="BI143" s="203">
        <f>IF(N143="nulová",J143,0)</f>
        <v>0</v>
      </c>
      <c r="BJ143" s="24" t="s">
        <v>81</v>
      </c>
      <c r="BK143" s="203">
        <f>ROUND(I143*H143,2)</f>
        <v>0</v>
      </c>
      <c r="BL143" s="24" t="s">
        <v>145</v>
      </c>
      <c r="BM143" s="24" t="s">
        <v>197</v>
      </c>
    </row>
    <row r="144" spans="2:51" s="12" customFormat="1" ht="13.5">
      <c r="B144" s="215"/>
      <c r="C144" s="216"/>
      <c r="D144" s="206" t="s">
        <v>147</v>
      </c>
      <c r="E144" s="216"/>
      <c r="F144" s="218" t="s">
        <v>198</v>
      </c>
      <c r="G144" s="216"/>
      <c r="H144" s="219">
        <v>29.82</v>
      </c>
      <c r="I144" s="220"/>
      <c r="J144" s="216"/>
      <c r="K144" s="216"/>
      <c r="L144" s="221"/>
      <c r="M144" s="222"/>
      <c r="N144" s="223"/>
      <c r="O144" s="223"/>
      <c r="P144" s="223"/>
      <c r="Q144" s="223"/>
      <c r="R144" s="223"/>
      <c r="S144" s="223"/>
      <c r="T144" s="224"/>
      <c r="AT144" s="225" t="s">
        <v>147</v>
      </c>
      <c r="AU144" s="225" t="s">
        <v>83</v>
      </c>
      <c r="AV144" s="12" t="s">
        <v>83</v>
      </c>
      <c r="AW144" s="12" t="s">
        <v>6</v>
      </c>
      <c r="AX144" s="12" t="s">
        <v>81</v>
      </c>
      <c r="AY144" s="225" t="s">
        <v>137</v>
      </c>
    </row>
    <row r="145" spans="2:63" s="10" customFormat="1" ht="29.85" customHeight="1">
      <c r="B145" s="176"/>
      <c r="C145" s="177"/>
      <c r="D145" s="178" t="s">
        <v>72</v>
      </c>
      <c r="E145" s="190" t="s">
        <v>199</v>
      </c>
      <c r="F145" s="190" t="s">
        <v>200</v>
      </c>
      <c r="G145" s="177"/>
      <c r="H145" s="177"/>
      <c r="I145" s="180"/>
      <c r="J145" s="191">
        <f>BK145</f>
        <v>0</v>
      </c>
      <c r="K145" s="177"/>
      <c r="L145" s="182"/>
      <c r="M145" s="183"/>
      <c r="N145" s="184"/>
      <c r="O145" s="184"/>
      <c r="P145" s="185">
        <f>SUM(P146:P182)</f>
        <v>0</v>
      </c>
      <c r="Q145" s="184"/>
      <c r="R145" s="185">
        <f>SUM(R146:R182)</f>
        <v>0.0061659</v>
      </c>
      <c r="S145" s="184"/>
      <c r="T145" s="186">
        <f>SUM(T146:T182)</f>
        <v>6.173208000000001</v>
      </c>
      <c r="AR145" s="187" t="s">
        <v>81</v>
      </c>
      <c r="AT145" s="188" t="s">
        <v>72</v>
      </c>
      <c r="AU145" s="188" t="s">
        <v>81</v>
      </c>
      <c r="AY145" s="187" t="s">
        <v>137</v>
      </c>
      <c r="BK145" s="189">
        <f>SUM(BK146:BK182)</f>
        <v>0</v>
      </c>
    </row>
    <row r="146" spans="2:65" s="1" customFormat="1" ht="25.5" customHeight="1">
      <c r="B146" s="41"/>
      <c r="C146" s="192" t="s">
        <v>199</v>
      </c>
      <c r="D146" s="192" t="s">
        <v>140</v>
      </c>
      <c r="E146" s="193" t="s">
        <v>201</v>
      </c>
      <c r="F146" s="194" t="s">
        <v>202</v>
      </c>
      <c r="G146" s="195" t="s">
        <v>143</v>
      </c>
      <c r="H146" s="196">
        <v>36.27</v>
      </c>
      <c r="I146" s="197"/>
      <c r="J146" s="198">
        <f>ROUND(I146*H146,2)</f>
        <v>0</v>
      </c>
      <c r="K146" s="194" t="s">
        <v>144</v>
      </c>
      <c r="L146" s="61"/>
      <c r="M146" s="199" t="s">
        <v>23</v>
      </c>
      <c r="N146" s="200" t="s">
        <v>44</v>
      </c>
      <c r="O146" s="42"/>
      <c r="P146" s="201">
        <f>O146*H146</f>
        <v>0</v>
      </c>
      <c r="Q146" s="201">
        <v>0.00013</v>
      </c>
      <c r="R146" s="201">
        <f>Q146*H146</f>
        <v>0.0047151</v>
      </c>
      <c r="S146" s="201">
        <v>0</v>
      </c>
      <c r="T146" s="202">
        <f>S146*H146</f>
        <v>0</v>
      </c>
      <c r="AR146" s="24" t="s">
        <v>145</v>
      </c>
      <c r="AT146" s="24" t="s">
        <v>140</v>
      </c>
      <c r="AU146" s="24" t="s">
        <v>83</v>
      </c>
      <c r="AY146" s="24" t="s">
        <v>137</v>
      </c>
      <c r="BE146" s="203">
        <f>IF(N146="základní",J146,0)</f>
        <v>0</v>
      </c>
      <c r="BF146" s="203">
        <f>IF(N146="snížená",J146,0)</f>
        <v>0</v>
      </c>
      <c r="BG146" s="203">
        <f>IF(N146="zákl. přenesená",J146,0)</f>
        <v>0</v>
      </c>
      <c r="BH146" s="203">
        <f>IF(N146="sníž. přenesená",J146,0)</f>
        <v>0</v>
      </c>
      <c r="BI146" s="203">
        <f>IF(N146="nulová",J146,0)</f>
        <v>0</v>
      </c>
      <c r="BJ146" s="24" t="s">
        <v>81</v>
      </c>
      <c r="BK146" s="203">
        <f>ROUND(I146*H146,2)</f>
        <v>0</v>
      </c>
      <c r="BL146" s="24" t="s">
        <v>145</v>
      </c>
      <c r="BM146" s="24" t="s">
        <v>203</v>
      </c>
    </row>
    <row r="147" spans="2:51" s="11" customFormat="1" ht="13.5">
      <c r="B147" s="204"/>
      <c r="C147" s="205"/>
      <c r="D147" s="206" t="s">
        <v>147</v>
      </c>
      <c r="E147" s="207" t="s">
        <v>23</v>
      </c>
      <c r="F147" s="208" t="s">
        <v>204</v>
      </c>
      <c r="G147" s="205"/>
      <c r="H147" s="207" t="s">
        <v>23</v>
      </c>
      <c r="I147" s="209"/>
      <c r="J147" s="205"/>
      <c r="K147" s="205"/>
      <c r="L147" s="210"/>
      <c r="M147" s="211"/>
      <c r="N147" s="212"/>
      <c r="O147" s="212"/>
      <c r="P147" s="212"/>
      <c r="Q147" s="212"/>
      <c r="R147" s="212"/>
      <c r="S147" s="212"/>
      <c r="T147" s="213"/>
      <c r="AT147" s="214" t="s">
        <v>147</v>
      </c>
      <c r="AU147" s="214" t="s">
        <v>83</v>
      </c>
      <c r="AV147" s="11" t="s">
        <v>81</v>
      </c>
      <c r="AW147" s="11" t="s">
        <v>36</v>
      </c>
      <c r="AX147" s="11" t="s">
        <v>73</v>
      </c>
      <c r="AY147" s="214" t="s">
        <v>137</v>
      </c>
    </row>
    <row r="148" spans="2:51" s="12" customFormat="1" ht="13.5">
      <c r="B148" s="215"/>
      <c r="C148" s="216"/>
      <c r="D148" s="206" t="s">
        <v>147</v>
      </c>
      <c r="E148" s="217" t="s">
        <v>23</v>
      </c>
      <c r="F148" s="218" t="s">
        <v>205</v>
      </c>
      <c r="G148" s="216"/>
      <c r="H148" s="219">
        <v>36.27</v>
      </c>
      <c r="I148" s="220"/>
      <c r="J148" s="216"/>
      <c r="K148" s="216"/>
      <c r="L148" s="221"/>
      <c r="M148" s="222"/>
      <c r="N148" s="223"/>
      <c r="O148" s="223"/>
      <c r="P148" s="223"/>
      <c r="Q148" s="223"/>
      <c r="R148" s="223"/>
      <c r="S148" s="223"/>
      <c r="T148" s="224"/>
      <c r="AT148" s="225" t="s">
        <v>147</v>
      </c>
      <c r="AU148" s="225" t="s">
        <v>83</v>
      </c>
      <c r="AV148" s="12" t="s">
        <v>83</v>
      </c>
      <c r="AW148" s="12" t="s">
        <v>36</v>
      </c>
      <c r="AX148" s="12" t="s">
        <v>73</v>
      </c>
      <c r="AY148" s="225" t="s">
        <v>137</v>
      </c>
    </row>
    <row r="149" spans="2:51" s="14" customFormat="1" ht="13.5">
      <c r="B149" s="237"/>
      <c r="C149" s="238"/>
      <c r="D149" s="206" t="s">
        <v>147</v>
      </c>
      <c r="E149" s="239" t="s">
        <v>23</v>
      </c>
      <c r="F149" s="240" t="s">
        <v>155</v>
      </c>
      <c r="G149" s="238"/>
      <c r="H149" s="241">
        <v>36.27</v>
      </c>
      <c r="I149" s="242"/>
      <c r="J149" s="238"/>
      <c r="K149" s="238"/>
      <c r="L149" s="243"/>
      <c r="M149" s="244"/>
      <c r="N149" s="245"/>
      <c r="O149" s="245"/>
      <c r="P149" s="245"/>
      <c r="Q149" s="245"/>
      <c r="R149" s="245"/>
      <c r="S149" s="245"/>
      <c r="T149" s="246"/>
      <c r="AT149" s="247" t="s">
        <v>147</v>
      </c>
      <c r="AU149" s="247" t="s">
        <v>83</v>
      </c>
      <c r="AV149" s="14" t="s">
        <v>145</v>
      </c>
      <c r="AW149" s="14" t="s">
        <v>36</v>
      </c>
      <c r="AX149" s="14" t="s">
        <v>81</v>
      </c>
      <c r="AY149" s="247" t="s">
        <v>137</v>
      </c>
    </row>
    <row r="150" spans="2:65" s="1" customFormat="1" ht="25.5" customHeight="1">
      <c r="B150" s="41"/>
      <c r="C150" s="192" t="s">
        <v>206</v>
      </c>
      <c r="D150" s="192" t="s">
        <v>140</v>
      </c>
      <c r="E150" s="193" t="s">
        <v>207</v>
      </c>
      <c r="F150" s="194" t="s">
        <v>208</v>
      </c>
      <c r="G150" s="195" t="s">
        <v>143</v>
      </c>
      <c r="H150" s="196">
        <v>36.27</v>
      </c>
      <c r="I150" s="197"/>
      <c r="J150" s="198">
        <f>ROUND(I150*H150,2)</f>
        <v>0</v>
      </c>
      <c r="K150" s="194" t="s">
        <v>144</v>
      </c>
      <c r="L150" s="61"/>
      <c r="M150" s="199" t="s">
        <v>23</v>
      </c>
      <c r="N150" s="200" t="s">
        <v>44</v>
      </c>
      <c r="O150" s="42"/>
      <c r="P150" s="201">
        <f>O150*H150</f>
        <v>0</v>
      </c>
      <c r="Q150" s="201">
        <v>4E-05</v>
      </c>
      <c r="R150" s="201">
        <f>Q150*H150</f>
        <v>0.0014508000000000001</v>
      </c>
      <c r="S150" s="201">
        <v>0</v>
      </c>
      <c r="T150" s="202">
        <f>S150*H150</f>
        <v>0</v>
      </c>
      <c r="AR150" s="24" t="s">
        <v>145</v>
      </c>
      <c r="AT150" s="24" t="s">
        <v>140</v>
      </c>
      <c r="AU150" s="24" t="s">
        <v>83</v>
      </c>
      <c r="AY150" s="24" t="s">
        <v>137</v>
      </c>
      <c r="BE150" s="203">
        <f>IF(N150="základní",J150,0)</f>
        <v>0</v>
      </c>
      <c r="BF150" s="203">
        <f>IF(N150="snížená",J150,0)</f>
        <v>0</v>
      </c>
      <c r="BG150" s="203">
        <f>IF(N150="zákl. přenesená",J150,0)</f>
        <v>0</v>
      </c>
      <c r="BH150" s="203">
        <f>IF(N150="sníž. přenesená",J150,0)</f>
        <v>0</v>
      </c>
      <c r="BI150" s="203">
        <f>IF(N150="nulová",J150,0)</f>
        <v>0</v>
      </c>
      <c r="BJ150" s="24" t="s">
        <v>81</v>
      </c>
      <c r="BK150" s="203">
        <f>ROUND(I150*H150,2)</f>
        <v>0</v>
      </c>
      <c r="BL150" s="24" t="s">
        <v>145</v>
      </c>
      <c r="BM150" s="24" t="s">
        <v>209</v>
      </c>
    </row>
    <row r="151" spans="2:51" s="11" customFormat="1" ht="13.5">
      <c r="B151" s="204"/>
      <c r="C151" s="205"/>
      <c r="D151" s="206" t="s">
        <v>147</v>
      </c>
      <c r="E151" s="207" t="s">
        <v>23</v>
      </c>
      <c r="F151" s="208" t="s">
        <v>204</v>
      </c>
      <c r="G151" s="205"/>
      <c r="H151" s="207" t="s">
        <v>23</v>
      </c>
      <c r="I151" s="209"/>
      <c r="J151" s="205"/>
      <c r="K151" s="205"/>
      <c r="L151" s="210"/>
      <c r="M151" s="211"/>
      <c r="N151" s="212"/>
      <c r="O151" s="212"/>
      <c r="P151" s="212"/>
      <c r="Q151" s="212"/>
      <c r="R151" s="212"/>
      <c r="S151" s="212"/>
      <c r="T151" s="213"/>
      <c r="AT151" s="214" t="s">
        <v>147</v>
      </c>
      <c r="AU151" s="214" t="s">
        <v>83</v>
      </c>
      <c r="AV151" s="11" t="s">
        <v>81</v>
      </c>
      <c r="AW151" s="11" t="s">
        <v>36</v>
      </c>
      <c r="AX151" s="11" t="s">
        <v>73</v>
      </c>
      <c r="AY151" s="214" t="s">
        <v>137</v>
      </c>
    </row>
    <row r="152" spans="2:51" s="12" customFormat="1" ht="13.5">
      <c r="B152" s="215"/>
      <c r="C152" s="216"/>
      <c r="D152" s="206" t="s">
        <v>147</v>
      </c>
      <c r="E152" s="217" t="s">
        <v>23</v>
      </c>
      <c r="F152" s="218" t="s">
        <v>205</v>
      </c>
      <c r="G152" s="216"/>
      <c r="H152" s="219">
        <v>36.27</v>
      </c>
      <c r="I152" s="220"/>
      <c r="J152" s="216"/>
      <c r="K152" s="216"/>
      <c r="L152" s="221"/>
      <c r="M152" s="222"/>
      <c r="N152" s="223"/>
      <c r="O152" s="223"/>
      <c r="P152" s="223"/>
      <c r="Q152" s="223"/>
      <c r="R152" s="223"/>
      <c r="S152" s="223"/>
      <c r="T152" s="224"/>
      <c r="AT152" s="225" t="s">
        <v>147</v>
      </c>
      <c r="AU152" s="225" t="s">
        <v>83</v>
      </c>
      <c r="AV152" s="12" t="s">
        <v>83</v>
      </c>
      <c r="AW152" s="12" t="s">
        <v>36</v>
      </c>
      <c r="AX152" s="12" t="s">
        <v>73</v>
      </c>
      <c r="AY152" s="225" t="s">
        <v>137</v>
      </c>
    </row>
    <row r="153" spans="2:51" s="14" customFormat="1" ht="13.5">
      <c r="B153" s="237"/>
      <c r="C153" s="238"/>
      <c r="D153" s="206" t="s">
        <v>147</v>
      </c>
      <c r="E153" s="239" t="s">
        <v>23</v>
      </c>
      <c r="F153" s="240" t="s">
        <v>155</v>
      </c>
      <c r="G153" s="238"/>
      <c r="H153" s="241">
        <v>36.27</v>
      </c>
      <c r="I153" s="242"/>
      <c r="J153" s="238"/>
      <c r="K153" s="238"/>
      <c r="L153" s="243"/>
      <c r="M153" s="244"/>
      <c r="N153" s="245"/>
      <c r="O153" s="245"/>
      <c r="P153" s="245"/>
      <c r="Q153" s="245"/>
      <c r="R153" s="245"/>
      <c r="S153" s="245"/>
      <c r="T153" s="246"/>
      <c r="AT153" s="247" t="s">
        <v>147</v>
      </c>
      <c r="AU153" s="247" t="s">
        <v>83</v>
      </c>
      <c r="AV153" s="14" t="s">
        <v>145</v>
      </c>
      <c r="AW153" s="14" t="s">
        <v>36</v>
      </c>
      <c r="AX153" s="14" t="s">
        <v>81</v>
      </c>
      <c r="AY153" s="247" t="s">
        <v>137</v>
      </c>
    </row>
    <row r="154" spans="2:65" s="1" customFormat="1" ht="25.5" customHeight="1">
      <c r="B154" s="41"/>
      <c r="C154" s="192" t="s">
        <v>210</v>
      </c>
      <c r="D154" s="192" t="s">
        <v>140</v>
      </c>
      <c r="E154" s="193" t="s">
        <v>211</v>
      </c>
      <c r="F154" s="194" t="s">
        <v>212</v>
      </c>
      <c r="G154" s="195" t="s">
        <v>143</v>
      </c>
      <c r="H154" s="196">
        <v>24.84</v>
      </c>
      <c r="I154" s="197"/>
      <c r="J154" s="198">
        <f>ROUND(I154*H154,2)</f>
        <v>0</v>
      </c>
      <c r="K154" s="194" t="s">
        <v>144</v>
      </c>
      <c r="L154" s="61"/>
      <c r="M154" s="199" t="s">
        <v>23</v>
      </c>
      <c r="N154" s="200" t="s">
        <v>44</v>
      </c>
      <c r="O154" s="42"/>
      <c r="P154" s="201">
        <f>O154*H154</f>
        <v>0</v>
      </c>
      <c r="Q154" s="201">
        <v>0</v>
      </c>
      <c r="R154" s="201">
        <f>Q154*H154</f>
        <v>0</v>
      </c>
      <c r="S154" s="201">
        <v>0.05</v>
      </c>
      <c r="T154" s="202">
        <f>S154*H154</f>
        <v>1.242</v>
      </c>
      <c r="AR154" s="24" t="s">
        <v>145</v>
      </c>
      <c r="AT154" s="24" t="s">
        <v>140</v>
      </c>
      <c r="AU154" s="24" t="s">
        <v>83</v>
      </c>
      <c r="AY154" s="24" t="s">
        <v>137</v>
      </c>
      <c r="BE154" s="203">
        <f>IF(N154="základní",J154,0)</f>
        <v>0</v>
      </c>
      <c r="BF154" s="203">
        <f>IF(N154="snížená",J154,0)</f>
        <v>0</v>
      </c>
      <c r="BG154" s="203">
        <f>IF(N154="zákl. přenesená",J154,0)</f>
        <v>0</v>
      </c>
      <c r="BH154" s="203">
        <f>IF(N154="sníž. přenesená",J154,0)</f>
        <v>0</v>
      </c>
      <c r="BI154" s="203">
        <f>IF(N154="nulová",J154,0)</f>
        <v>0</v>
      </c>
      <c r="BJ154" s="24" t="s">
        <v>81</v>
      </c>
      <c r="BK154" s="203">
        <f>ROUND(I154*H154,2)</f>
        <v>0</v>
      </c>
      <c r="BL154" s="24" t="s">
        <v>145</v>
      </c>
      <c r="BM154" s="24" t="s">
        <v>213</v>
      </c>
    </row>
    <row r="155" spans="2:51" s="12" customFormat="1" ht="13.5">
      <c r="B155" s="215"/>
      <c r="C155" s="216"/>
      <c r="D155" s="206" t="s">
        <v>147</v>
      </c>
      <c r="E155" s="217" t="s">
        <v>23</v>
      </c>
      <c r="F155" s="218" t="s">
        <v>214</v>
      </c>
      <c r="G155" s="216"/>
      <c r="H155" s="219">
        <v>24.84</v>
      </c>
      <c r="I155" s="220"/>
      <c r="J155" s="216"/>
      <c r="K155" s="216"/>
      <c r="L155" s="221"/>
      <c r="M155" s="222"/>
      <c r="N155" s="223"/>
      <c r="O155" s="223"/>
      <c r="P155" s="223"/>
      <c r="Q155" s="223"/>
      <c r="R155" s="223"/>
      <c r="S155" s="223"/>
      <c r="T155" s="224"/>
      <c r="AT155" s="225" t="s">
        <v>147</v>
      </c>
      <c r="AU155" s="225" t="s">
        <v>83</v>
      </c>
      <c r="AV155" s="12" t="s">
        <v>83</v>
      </c>
      <c r="AW155" s="12" t="s">
        <v>36</v>
      </c>
      <c r="AX155" s="12" t="s">
        <v>73</v>
      </c>
      <c r="AY155" s="225" t="s">
        <v>137</v>
      </c>
    </row>
    <row r="156" spans="2:51" s="14" customFormat="1" ht="13.5">
      <c r="B156" s="237"/>
      <c r="C156" s="238"/>
      <c r="D156" s="206" t="s">
        <v>147</v>
      </c>
      <c r="E156" s="239" t="s">
        <v>23</v>
      </c>
      <c r="F156" s="240" t="s">
        <v>155</v>
      </c>
      <c r="G156" s="238"/>
      <c r="H156" s="241">
        <v>24.84</v>
      </c>
      <c r="I156" s="242"/>
      <c r="J156" s="238"/>
      <c r="K156" s="238"/>
      <c r="L156" s="243"/>
      <c r="M156" s="244"/>
      <c r="N156" s="245"/>
      <c r="O156" s="245"/>
      <c r="P156" s="245"/>
      <c r="Q156" s="245"/>
      <c r="R156" s="245"/>
      <c r="S156" s="245"/>
      <c r="T156" s="246"/>
      <c r="AT156" s="247" t="s">
        <v>147</v>
      </c>
      <c r="AU156" s="247" t="s">
        <v>83</v>
      </c>
      <c r="AV156" s="14" t="s">
        <v>145</v>
      </c>
      <c r="AW156" s="14" t="s">
        <v>36</v>
      </c>
      <c r="AX156" s="14" t="s">
        <v>81</v>
      </c>
      <c r="AY156" s="247" t="s">
        <v>137</v>
      </c>
    </row>
    <row r="157" spans="2:65" s="1" customFormat="1" ht="25.5" customHeight="1">
      <c r="B157" s="41"/>
      <c r="C157" s="192" t="s">
        <v>215</v>
      </c>
      <c r="D157" s="192" t="s">
        <v>140</v>
      </c>
      <c r="E157" s="193" t="s">
        <v>216</v>
      </c>
      <c r="F157" s="194" t="s">
        <v>217</v>
      </c>
      <c r="G157" s="195" t="s">
        <v>143</v>
      </c>
      <c r="H157" s="196">
        <v>45.468</v>
      </c>
      <c r="I157" s="197"/>
      <c r="J157" s="198">
        <f>ROUND(I157*H157,2)</f>
        <v>0</v>
      </c>
      <c r="K157" s="194" t="s">
        <v>144</v>
      </c>
      <c r="L157" s="61"/>
      <c r="M157" s="199" t="s">
        <v>23</v>
      </c>
      <c r="N157" s="200" t="s">
        <v>44</v>
      </c>
      <c r="O157" s="42"/>
      <c r="P157" s="201">
        <f>O157*H157</f>
        <v>0</v>
      </c>
      <c r="Q157" s="201">
        <v>0</v>
      </c>
      <c r="R157" s="201">
        <f>Q157*H157</f>
        <v>0</v>
      </c>
      <c r="S157" s="201">
        <v>0.046</v>
      </c>
      <c r="T157" s="202">
        <f>S157*H157</f>
        <v>2.0915280000000003</v>
      </c>
      <c r="AR157" s="24" t="s">
        <v>145</v>
      </c>
      <c r="AT157" s="24" t="s">
        <v>140</v>
      </c>
      <c r="AU157" s="24" t="s">
        <v>83</v>
      </c>
      <c r="AY157" s="24" t="s">
        <v>137</v>
      </c>
      <c r="BE157" s="203">
        <f>IF(N157="základní",J157,0)</f>
        <v>0</v>
      </c>
      <c r="BF157" s="203">
        <f>IF(N157="snížená",J157,0)</f>
        <v>0</v>
      </c>
      <c r="BG157" s="203">
        <f>IF(N157="zákl. přenesená",J157,0)</f>
        <v>0</v>
      </c>
      <c r="BH157" s="203">
        <f>IF(N157="sníž. přenesená",J157,0)</f>
        <v>0</v>
      </c>
      <c r="BI157" s="203">
        <f>IF(N157="nulová",J157,0)</f>
        <v>0</v>
      </c>
      <c r="BJ157" s="24" t="s">
        <v>81</v>
      </c>
      <c r="BK157" s="203">
        <f>ROUND(I157*H157,2)</f>
        <v>0</v>
      </c>
      <c r="BL157" s="24" t="s">
        <v>145</v>
      </c>
      <c r="BM157" s="24" t="s">
        <v>218</v>
      </c>
    </row>
    <row r="158" spans="2:51" s="11" customFormat="1" ht="13.5">
      <c r="B158" s="204"/>
      <c r="C158" s="205"/>
      <c r="D158" s="206" t="s">
        <v>147</v>
      </c>
      <c r="E158" s="207" t="s">
        <v>23</v>
      </c>
      <c r="F158" s="208" t="s">
        <v>219</v>
      </c>
      <c r="G158" s="205"/>
      <c r="H158" s="207" t="s">
        <v>23</v>
      </c>
      <c r="I158" s="209"/>
      <c r="J158" s="205"/>
      <c r="K158" s="205"/>
      <c r="L158" s="210"/>
      <c r="M158" s="211"/>
      <c r="N158" s="212"/>
      <c r="O158" s="212"/>
      <c r="P158" s="212"/>
      <c r="Q158" s="212"/>
      <c r="R158" s="212"/>
      <c r="S158" s="212"/>
      <c r="T158" s="213"/>
      <c r="AT158" s="214" t="s">
        <v>147</v>
      </c>
      <c r="AU158" s="214" t="s">
        <v>83</v>
      </c>
      <c r="AV158" s="11" t="s">
        <v>81</v>
      </c>
      <c r="AW158" s="11" t="s">
        <v>36</v>
      </c>
      <c r="AX158" s="11" t="s">
        <v>73</v>
      </c>
      <c r="AY158" s="214" t="s">
        <v>137</v>
      </c>
    </row>
    <row r="159" spans="2:51" s="11" customFormat="1" ht="13.5">
      <c r="B159" s="204"/>
      <c r="C159" s="205"/>
      <c r="D159" s="206" t="s">
        <v>147</v>
      </c>
      <c r="E159" s="207" t="s">
        <v>23</v>
      </c>
      <c r="F159" s="208" t="s">
        <v>149</v>
      </c>
      <c r="G159" s="205"/>
      <c r="H159" s="207" t="s">
        <v>23</v>
      </c>
      <c r="I159" s="209"/>
      <c r="J159" s="205"/>
      <c r="K159" s="205"/>
      <c r="L159" s="210"/>
      <c r="M159" s="211"/>
      <c r="N159" s="212"/>
      <c r="O159" s="212"/>
      <c r="P159" s="212"/>
      <c r="Q159" s="212"/>
      <c r="R159" s="212"/>
      <c r="S159" s="212"/>
      <c r="T159" s="213"/>
      <c r="AT159" s="214" t="s">
        <v>147</v>
      </c>
      <c r="AU159" s="214" t="s">
        <v>83</v>
      </c>
      <c r="AV159" s="11" t="s">
        <v>81</v>
      </c>
      <c r="AW159" s="11" t="s">
        <v>36</v>
      </c>
      <c r="AX159" s="11" t="s">
        <v>73</v>
      </c>
      <c r="AY159" s="214" t="s">
        <v>137</v>
      </c>
    </row>
    <row r="160" spans="2:51" s="12" customFormat="1" ht="13.5">
      <c r="B160" s="215"/>
      <c r="C160" s="216"/>
      <c r="D160" s="206" t="s">
        <v>147</v>
      </c>
      <c r="E160" s="217" t="s">
        <v>23</v>
      </c>
      <c r="F160" s="218" t="s">
        <v>182</v>
      </c>
      <c r="G160" s="216"/>
      <c r="H160" s="219">
        <v>20.475</v>
      </c>
      <c r="I160" s="220"/>
      <c r="J160" s="216"/>
      <c r="K160" s="216"/>
      <c r="L160" s="221"/>
      <c r="M160" s="222"/>
      <c r="N160" s="223"/>
      <c r="O160" s="223"/>
      <c r="P160" s="223"/>
      <c r="Q160" s="223"/>
      <c r="R160" s="223"/>
      <c r="S160" s="223"/>
      <c r="T160" s="224"/>
      <c r="AT160" s="225" t="s">
        <v>147</v>
      </c>
      <c r="AU160" s="225" t="s">
        <v>83</v>
      </c>
      <c r="AV160" s="12" t="s">
        <v>83</v>
      </c>
      <c r="AW160" s="12" t="s">
        <v>36</v>
      </c>
      <c r="AX160" s="12" t="s">
        <v>73</v>
      </c>
      <c r="AY160" s="225" t="s">
        <v>137</v>
      </c>
    </row>
    <row r="161" spans="2:51" s="12" customFormat="1" ht="13.5">
      <c r="B161" s="215"/>
      <c r="C161" s="216"/>
      <c r="D161" s="206" t="s">
        <v>147</v>
      </c>
      <c r="E161" s="217" t="s">
        <v>23</v>
      </c>
      <c r="F161" s="218" t="s">
        <v>166</v>
      </c>
      <c r="G161" s="216"/>
      <c r="H161" s="219">
        <v>1.44</v>
      </c>
      <c r="I161" s="220"/>
      <c r="J161" s="216"/>
      <c r="K161" s="216"/>
      <c r="L161" s="221"/>
      <c r="M161" s="222"/>
      <c r="N161" s="223"/>
      <c r="O161" s="223"/>
      <c r="P161" s="223"/>
      <c r="Q161" s="223"/>
      <c r="R161" s="223"/>
      <c r="S161" s="223"/>
      <c r="T161" s="224"/>
      <c r="AT161" s="225" t="s">
        <v>147</v>
      </c>
      <c r="AU161" s="225" t="s">
        <v>83</v>
      </c>
      <c r="AV161" s="12" t="s">
        <v>83</v>
      </c>
      <c r="AW161" s="12" t="s">
        <v>36</v>
      </c>
      <c r="AX161" s="12" t="s">
        <v>73</v>
      </c>
      <c r="AY161" s="225" t="s">
        <v>137</v>
      </c>
    </row>
    <row r="162" spans="2:51" s="12" customFormat="1" ht="13.5">
      <c r="B162" s="215"/>
      <c r="C162" s="216"/>
      <c r="D162" s="206" t="s">
        <v>147</v>
      </c>
      <c r="E162" s="217" t="s">
        <v>23</v>
      </c>
      <c r="F162" s="218" t="s">
        <v>167</v>
      </c>
      <c r="G162" s="216"/>
      <c r="H162" s="219">
        <v>-2.475</v>
      </c>
      <c r="I162" s="220"/>
      <c r="J162" s="216"/>
      <c r="K162" s="216"/>
      <c r="L162" s="221"/>
      <c r="M162" s="222"/>
      <c r="N162" s="223"/>
      <c r="O162" s="223"/>
      <c r="P162" s="223"/>
      <c r="Q162" s="223"/>
      <c r="R162" s="223"/>
      <c r="S162" s="223"/>
      <c r="T162" s="224"/>
      <c r="AT162" s="225" t="s">
        <v>147</v>
      </c>
      <c r="AU162" s="225" t="s">
        <v>83</v>
      </c>
      <c r="AV162" s="12" t="s">
        <v>83</v>
      </c>
      <c r="AW162" s="12" t="s">
        <v>36</v>
      </c>
      <c r="AX162" s="12" t="s">
        <v>73</v>
      </c>
      <c r="AY162" s="225" t="s">
        <v>137</v>
      </c>
    </row>
    <row r="163" spans="2:51" s="12" customFormat="1" ht="13.5">
      <c r="B163" s="215"/>
      <c r="C163" s="216"/>
      <c r="D163" s="206" t="s">
        <v>147</v>
      </c>
      <c r="E163" s="217" t="s">
        <v>23</v>
      </c>
      <c r="F163" s="218" t="s">
        <v>183</v>
      </c>
      <c r="G163" s="216"/>
      <c r="H163" s="219">
        <v>-0.518</v>
      </c>
      <c r="I163" s="220"/>
      <c r="J163" s="216"/>
      <c r="K163" s="216"/>
      <c r="L163" s="221"/>
      <c r="M163" s="222"/>
      <c r="N163" s="223"/>
      <c r="O163" s="223"/>
      <c r="P163" s="223"/>
      <c r="Q163" s="223"/>
      <c r="R163" s="223"/>
      <c r="S163" s="223"/>
      <c r="T163" s="224"/>
      <c r="AT163" s="225" t="s">
        <v>147</v>
      </c>
      <c r="AU163" s="225" t="s">
        <v>83</v>
      </c>
      <c r="AV163" s="12" t="s">
        <v>83</v>
      </c>
      <c r="AW163" s="12" t="s">
        <v>36</v>
      </c>
      <c r="AX163" s="12" t="s">
        <v>73</v>
      </c>
      <c r="AY163" s="225" t="s">
        <v>137</v>
      </c>
    </row>
    <row r="164" spans="2:51" s="13" customFormat="1" ht="13.5">
      <c r="B164" s="226"/>
      <c r="C164" s="227"/>
      <c r="D164" s="206" t="s">
        <v>147</v>
      </c>
      <c r="E164" s="228" t="s">
        <v>23</v>
      </c>
      <c r="F164" s="229" t="s">
        <v>151</v>
      </c>
      <c r="G164" s="227"/>
      <c r="H164" s="230">
        <v>18.922</v>
      </c>
      <c r="I164" s="231"/>
      <c r="J164" s="227"/>
      <c r="K164" s="227"/>
      <c r="L164" s="232"/>
      <c r="M164" s="233"/>
      <c r="N164" s="234"/>
      <c r="O164" s="234"/>
      <c r="P164" s="234"/>
      <c r="Q164" s="234"/>
      <c r="R164" s="234"/>
      <c r="S164" s="234"/>
      <c r="T164" s="235"/>
      <c r="AT164" s="236" t="s">
        <v>147</v>
      </c>
      <c r="AU164" s="236" t="s">
        <v>83</v>
      </c>
      <c r="AV164" s="13" t="s">
        <v>152</v>
      </c>
      <c r="AW164" s="13" t="s">
        <v>36</v>
      </c>
      <c r="AX164" s="13" t="s">
        <v>73</v>
      </c>
      <c r="AY164" s="236" t="s">
        <v>137</v>
      </c>
    </row>
    <row r="165" spans="2:51" s="11" customFormat="1" ht="13.5">
      <c r="B165" s="204"/>
      <c r="C165" s="205"/>
      <c r="D165" s="206" t="s">
        <v>147</v>
      </c>
      <c r="E165" s="207" t="s">
        <v>23</v>
      </c>
      <c r="F165" s="208" t="s">
        <v>153</v>
      </c>
      <c r="G165" s="205"/>
      <c r="H165" s="207" t="s">
        <v>23</v>
      </c>
      <c r="I165" s="209"/>
      <c r="J165" s="205"/>
      <c r="K165" s="205"/>
      <c r="L165" s="210"/>
      <c r="M165" s="211"/>
      <c r="N165" s="212"/>
      <c r="O165" s="212"/>
      <c r="P165" s="212"/>
      <c r="Q165" s="212"/>
      <c r="R165" s="212"/>
      <c r="S165" s="212"/>
      <c r="T165" s="213"/>
      <c r="AT165" s="214" t="s">
        <v>147</v>
      </c>
      <c r="AU165" s="214" t="s">
        <v>83</v>
      </c>
      <c r="AV165" s="11" t="s">
        <v>81</v>
      </c>
      <c r="AW165" s="11" t="s">
        <v>36</v>
      </c>
      <c r="AX165" s="11" t="s">
        <v>73</v>
      </c>
      <c r="AY165" s="214" t="s">
        <v>137</v>
      </c>
    </row>
    <row r="166" spans="2:51" s="12" customFormat="1" ht="13.5">
      <c r="B166" s="215"/>
      <c r="C166" s="216"/>
      <c r="D166" s="206" t="s">
        <v>147</v>
      </c>
      <c r="E166" s="217" t="s">
        <v>23</v>
      </c>
      <c r="F166" s="218" t="s">
        <v>220</v>
      </c>
      <c r="G166" s="216"/>
      <c r="H166" s="219">
        <v>28.875</v>
      </c>
      <c r="I166" s="220"/>
      <c r="J166" s="216"/>
      <c r="K166" s="216"/>
      <c r="L166" s="221"/>
      <c r="M166" s="222"/>
      <c r="N166" s="223"/>
      <c r="O166" s="223"/>
      <c r="P166" s="223"/>
      <c r="Q166" s="223"/>
      <c r="R166" s="223"/>
      <c r="S166" s="223"/>
      <c r="T166" s="224"/>
      <c r="AT166" s="225" t="s">
        <v>147</v>
      </c>
      <c r="AU166" s="225" t="s">
        <v>83</v>
      </c>
      <c r="AV166" s="12" t="s">
        <v>83</v>
      </c>
      <c r="AW166" s="12" t="s">
        <v>36</v>
      </c>
      <c r="AX166" s="12" t="s">
        <v>73</v>
      </c>
      <c r="AY166" s="225" t="s">
        <v>137</v>
      </c>
    </row>
    <row r="167" spans="2:51" s="12" customFormat="1" ht="13.5">
      <c r="B167" s="215"/>
      <c r="C167" s="216"/>
      <c r="D167" s="206" t="s">
        <v>147</v>
      </c>
      <c r="E167" s="217" t="s">
        <v>23</v>
      </c>
      <c r="F167" s="218" t="s">
        <v>171</v>
      </c>
      <c r="G167" s="216"/>
      <c r="H167" s="219">
        <v>2.88</v>
      </c>
      <c r="I167" s="220"/>
      <c r="J167" s="216"/>
      <c r="K167" s="216"/>
      <c r="L167" s="221"/>
      <c r="M167" s="222"/>
      <c r="N167" s="223"/>
      <c r="O167" s="223"/>
      <c r="P167" s="223"/>
      <c r="Q167" s="223"/>
      <c r="R167" s="223"/>
      <c r="S167" s="223"/>
      <c r="T167" s="224"/>
      <c r="AT167" s="225" t="s">
        <v>147</v>
      </c>
      <c r="AU167" s="225" t="s">
        <v>83</v>
      </c>
      <c r="AV167" s="12" t="s">
        <v>83</v>
      </c>
      <c r="AW167" s="12" t="s">
        <v>36</v>
      </c>
      <c r="AX167" s="12" t="s">
        <v>73</v>
      </c>
      <c r="AY167" s="225" t="s">
        <v>137</v>
      </c>
    </row>
    <row r="168" spans="2:51" s="12" customFormat="1" ht="13.5">
      <c r="B168" s="215"/>
      <c r="C168" s="216"/>
      <c r="D168" s="206" t="s">
        <v>147</v>
      </c>
      <c r="E168" s="217" t="s">
        <v>23</v>
      </c>
      <c r="F168" s="218" t="s">
        <v>172</v>
      </c>
      <c r="G168" s="216"/>
      <c r="H168" s="219">
        <v>-4.95</v>
      </c>
      <c r="I168" s="220"/>
      <c r="J168" s="216"/>
      <c r="K168" s="216"/>
      <c r="L168" s="221"/>
      <c r="M168" s="222"/>
      <c r="N168" s="223"/>
      <c r="O168" s="223"/>
      <c r="P168" s="223"/>
      <c r="Q168" s="223"/>
      <c r="R168" s="223"/>
      <c r="S168" s="223"/>
      <c r="T168" s="224"/>
      <c r="AT168" s="225" t="s">
        <v>147</v>
      </c>
      <c r="AU168" s="225" t="s">
        <v>83</v>
      </c>
      <c r="AV168" s="12" t="s">
        <v>83</v>
      </c>
      <c r="AW168" s="12" t="s">
        <v>36</v>
      </c>
      <c r="AX168" s="12" t="s">
        <v>73</v>
      </c>
      <c r="AY168" s="225" t="s">
        <v>137</v>
      </c>
    </row>
    <row r="169" spans="2:51" s="12" customFormat="1" ht="13.5">
      <c r="B169" s="215"/>
      <c r="C169" s="216"/>
      <c r="D169" s="206" t="s">
        <v>147</v>
      </c>
      <c r="E169" s="217" t="s">
        <v>23</v>
      </c>
      <c r="F169" s="218" t="s">
        <v>185</v>
      </c>
      <c r="G169" s="216"/>
      <c r="H169" s="219">
        <v>-0.259</v>
      </c>
      <c r="I169" s="220"/>
      <c r="J169" s="216"/>
      <c r="K169" s="216"/>
      <c r="L169" s="221"/>
      <c r="M169" s="222"/>
      <c r="N169" s="223"/>
      <c r="O169" s="223"/>
      <c r="P169" s="223"/>
      <c r="Q169" s="223"/>
      <c r="R169" s="223"/>
      <c r="S169" s="223"/>
      <c r="T169" s="224"/>
      <c r="AT169" s="225" t="s">
        <v>147</v>
      </c>
      <c r="AU169" s="225" t="s">
        <v>83</v>
      </c>
      <c r="AV169" s="12" t="s">
        <v>83</v>
      </c>
      <c r="AW169" s="12" t="s">
        <v>36</v>
      </c>
      <c r="AX169" s="12" t="s">
        <v>73</v>
      </c>
      <c r="AY169" s="225" t="s">
        <v>137</v>
      </c>
    </row>
    <row r="170" spans="2:51" s="13" customFormat="1" ht="13.5">
      <c r="B170" s="226"/>
      <c r="C170" s="227"/>
      <c r="D170" s="206" t="s">
        <v>147</v>
      </c>
      <c r="E170" s="228" t="s">
        <v>23</v>
      </c>
      <c r="F170" s="229" t="s">
        <v>151</v>
      </c>
      <c r="G170" s="227"/>
      <c r="H170" s="230">
        <v>26.546</v>
      </c>
      <c r="I170" s="231"/>
      <c r="J170" s="227"/>
      <c r="K170" s="227"/>
      <c r="L170" s="232"/>
      <c r="M170" s="233"/>
      <c r="N170" s="234"/>
      <c r="O170" s="234"/>
      <c r="P170" s="234"/>
      <c r="Q170" s="234"/>
      <c r="R170" s="234"/>
      <c r="S170" s="234"/>
      <c r="T170" s="235"/>
      <c r="AT170" s="236" t="s">
        <v>147</v>
      </c>
      <c r="AU170" s="236" t="s">
        <v>83</v>
      </c>
      <c r="AV170" s="13" t="s">
        <v>152</v>
      </c>
      <c r="AW170" s="13" t="s">
        <v>36</v>
      </c>
      <c r="AX170" s="13" t="s">
        <v>73</v>
      </c>
      <c r="AY170" s="236" t="s">
        <v>137</v>
      </c>
    </row>
    <row r="171" spans="2:51" s="14" customFormat="1" ht="13.5">
      <c r="B171" s="237"/>
      <c r="C171" s="238"/>
      <c r="D171" s="206" t="s">
        <v>147</v>
      </c>
      <c r="E171" s="239" t="s">
        <v>23</v>
      </c>
      <c r="F171" s="240" t="s">
        <v>155</v>
      </c>
      <c r="G171" s="238"/>
      <c r="H171" s="241">
        <v>45.468</v>
      </c>
      <c r="I171" s="242"/>
      <c r="J171" s="238"/>
      <c r="K171" s="238"/>
      <c r="L171" s="243"/>
      <c r="M171" s="244"/>
      <c r="N171" s="245"/>
      <c r="O171" s="245"/>
      <c r="P171" s="245"/>
      <c r="Q171" s="245"/>
      <c r="R171" s="245"/>
      <c r="S171" s="245"/>
      <c r="T171" s="246"/>
      <c r="AT171" s="247" t="s">
        <v>147</v>
      </c>
      <c r="AU171" s="247" t="s">
        <v>83</v>
      </c>
      <c r="AV171" s="14" t="s">
        <v>145</v>
      </c>
      <c r="AW171" s="14" t="s">
        <v>36</v>
      </c>
      <c r="AX171" s="14" t="s">
        <v>81</v>
      </c>
      <c r="AY171" s="247" t="s">
        <v>137</v>
      </c>
    </row>
    <row r="172" spans="2:65" s="1" customFormat="1" ht="25.5" customHeight="1">
      <c r="B172" s="41"/>
      <c r="C172" s="192" t="s">
        <v>221</v>
      </c>
      <c r="D172" s="192" t="s">
        <v>140</v>
      </c>
      <c r="E172" s="193" t="s">
        <v>222</v>
      </c>
      <c r="F172" s="194" t="s">
        <v>223</v>
      </c>
      <c r="G172" s="195" t="s">
        <v>143</v>
      </c>
      <c r="H172" s="196">
        <v>41.76</v>
      </c>
      <c r="I172" s="197"/>
      <c r="J172" s="198">
        <f>ROUND(I172*H172,2)</f>
        <v>0</v>
      </c>
      <c r="K172" s="194" t="s">
        <v>144</v>
      </c>
      <c r="L172" s="61"/>
      <c r="M172" s="199" t="s">
        <v>23</v>
      </c>
      <c r="N172" s="200" t="s">
        <v>44</v>
      </c>
      <c r="O172" s="42"/>
      <c r="P172" s="201">
        <f>O172*H172</f>
        <v>0</v>
      </c>
      <c r="Q172" s="201">
        <v>0</v>
      </c>
      <c r="R172" s="201">
        <f>Q172*H172</f>
        <v>0</v>
      </c>
      <c r="S172" s="201">
        <v>0.068</v>
      </c>
      <c r="T172" s="202">
        <f>S172*H172</f>
        <v>2.83968</v>
      </c>
      <c r="AR172" s="24" t="s">
        <v>145</v>
      </c>
      <c r="AT172" s="24" t="s">
        <v>140</v>
      </c>
      <c r="AU172" s="24" t="s">
        <v>83</v>
      </c>
      <c r="AY172" s="24" t="s">
        <v>137</v>
      </c>
      <c r="BE172" s="203">
        <f>IF(N172="základní",J172,0)</f>
        <v>0</v>
      </c>
      <c r="BF172" s="203">
        <f>IF(N172="snížená",J172,0)</f>
        <v>0</v>
      </c>
      <c r="BG172" s="203">
        <f>IF(N172="zákl. přenesená",J172,0)</f>
        <v>0</v>
      </c>
      <c r="BH172" s="203">
        <f>IF(N172="sníž. přenesená",J172,0)</f>
        <v>0</v>
      </c>
      <c r="BI172" s="203">
        <f>IF(N172="nulová",J172,0)</f>
        <v>0</v>
      </c>
      <c r="BJ172" s="24" t="s">
        <v>81</v>
      </c>
      <c r="BK172" s="203">
        <f>ROUND(I172*H172,2)</f>
        <v>0</v>
      </c>
      <c r="BL172" s="24" t="s">
        <v>145</v>
      </c>
      <c r="BM172" s="24" t="s">
        <v>224</v>
      </c>
    </row>
    <row r="173" spans="2:51" s="11" customFormat="1" ht="13.5">
      <c r="B173" s="204"/>
      <c r="C173" s="205"/>
      <c r="D173" s="206" t="s">
        <v>147</v>
      </c>
      <c r="E173" s="207" t="s">
        <v>23</v>
      </c>
      <c r="F173" s="208" t="s">
        <v>219</v>
      </c>
      <c r="G173" s="205"/>
      <c r="H173" s="207" t="s">
        <v>23</v>
      </c>
      <c r="I173" s="209"/>
      <c r="J173" s="205"/>
      <c r="K173" s="205"/>
      <c r="L173" s="210"/>
      <c r="M173" s="211"/>
      <c r="N173" s="212"/>
      <c r="O173" s="212"/>
      <c r="P173" s="212"/>
      <c r="Q173" s="212"/>
      <c r="R173" s="212"/>
      <c r="S173" s="212"/>
      <c r="T173" s="213"/>
      <c r="AT173" s="214" t="s">
        <v>147</v>
      </c>
      <c r="AU173" s="214" t="s">
        <v>83</v>
      </c>
      <c r="AV173" s="11" t="s">
        <v>81</v>
      </c>
      <c r="AW173" s="11" t="s">
        <v>36</v>
      </c>
      <c r="AX173" s="11" t="s">
        <v>73</v>
      </c>
      <c r="AY173" s="214" t="s">
        <v>137</v>
      </c>
    </row>
    <row r="174" spans="2:51" s="11" customFormat="1" ht="13.5">
      <c r="B174" s="204"/>
      <c r="C174" s="205"/>
      <c r="D174" s="206" t="s">
        <v>147</v>
      </c>
      <c r="E174" s="207" t="s">
        <v>23</v>
      </c>
      <c r="F174" s="208" t="s">
        <v>149</v>
      </c>
      <c r="G174" s="205"/>
      <c r="H174" s="207" t="s">
        <v>23</v>
      </c>
      <c r="I174" s="209"/>
      <c r="J174" s="205"/>
      <c r="K174" s="205"/>
      <c r="L174" s="210"/>
      <c r="M174" s="211"/>
      <c r="N174" s="212"/>
      <c r="O174" s="212"/>
      <c r="P174" s="212"/>
      <c r="Q174" s="212"/>
      <c r="R174" s="212"/>
      <c r="S174" s="212"/>
      <c r="T174" s="213"/>
      <c r="AT174" s="214" t="s">
        <v>147</v>
      </c>
      <c r="AU174" s="214" t="s">
        <v>83</v>
      </c>
      <c r="AV174" s="11" t="s">
        <v>81</v>
      </c>
      <c r="AW174" s="11" t="s">
        <v>36</v>
      </c>
      <c r="AX174" s="11" t="s">
        <v>73</v>
      </c>
      <c r="AY174" s="214" t="s">
        <v>137</v>
      </c>
    </row>
    <row r="175" spans="2:51" s="12" customFormat="1" ht="13.5">
      <c r="B175" s="215"/>
      <c r="C175" s="216"/>
      <c r="D175" s="206" t="s">
        <v>147</v>
      </c>
      <c r="E175" s="217" t="s">
        <v>23</v>
      </c>
      <c r="F175" s="218" t="s">
        <v>225</v>
      </c>
      <c r="G175" s="216"/>
      <c r="H175" s="219">
        <v>18.72</v>
      </c>
      <c r="I175" s="220"/>
      <c r="J175" s="216"/>
      <c r="K175" s="216"/>
      <c r="L175" s="221"/>
      <c r="M175" s="222"/>
      <c r="N175" s="223"/>
      <c r="O175" s="223"/>
      <c r="P175" s="223"/>
      <c r="Q175" s="223"/>
      <c r="R175" s="223"/>
      <c r="S175" s="223"/>
      <c r="T175" s="224"/>
      <c r="AT175" s="225" t="s">
        <v>147</v>
      </c>
      <c r="AU175" s="225" t="s">
        <v>83</v>
      </c>
      <c r="AV175" s="12" t="s">
        <v>83</v>
      </c>
      <c r="AW175" s="12" t="s">
        <v>36</v>
      </c>
      <c r="AX175" s="12" t="s">
        <v>73</v>
      </c>
      <c r="AY175" s="225" t="s">
        <v>137</v>
      </c>
    </row>
    <row r="176" spans="2:51" s="12" customFormat="1" ht="13.5">
      <c r="B176" s="215"/>
      <c r="C176" s="216"/>
      <c r="D176" s="206" t="s">
        <v>147</v>
      </c>
      <c r="E176" s="217" t="s">
        <v>23</v>
      </c>
      <c r="F176" s="218" t="s">
        <v>226</v>
      </c>
      <c r="G176" s="216"/>
      <c r="H176" s="219">
        <v>-2.24</v>
      </c>
      <c r="I176" s="220"/>
      <c r="J176" s="216"/>
      <c r="K176" s="216"/>
      <c r="L176" s="221"/>
      <c r="M176" s="222"/>
      <c r="N176" s="223"/>
      <c r="O176" s="223"/>
      <c r="P176" s="223"/>
      <c r="Q176" s="223"/>
      <c r="R176" s="223"/>
      <c r="S176" s="223"/>
      <c r="T176" s="224"/>
      <c r="AT176" s="225" t="s">
        <v>147</v>
      </c>
      <c r="AU176" s="225" t="s">
        <v>83</v>
      </c>
      <c r="AV176" s="12" t="s">
        <v>83</v>
      </c>
      <c r="AW176" s="12" t="s">
        <v>36</v>
      </c>
      <c r="AX176" s="12" t="s">
        <v>73</v>
      </c>
      <c r="AY176" s="225" t="s">
        <v>137</v>
      </c>
    </row>
    <row r="177" spans="2:51" s="13" customFormat="1" ht="13.5">
      <c r="B177" s="226"/>
      <c r="C177" s="227"/>
      <c r="D177" s="206" t="s">
        <v>147</v>
      </c>
      <c r="E177" s="228" t="s">
        <v>23</v>
      </c>
      <c r="F177" s="229" t="s">
        <v>151</v>
      </c>
      <c r="G177" s="227"/>
      <c r="H177" s="230">
        <v>16.48</v>
      </c>
      <c r="I177" s="231"/>
      <c r="J177" s="227"/>
      <c r="K177" s="227"/>
      <c r="L177" s="232"/>
      <c r="M177" s="233"/>
      <c r="N177" s="234"/>
      <c r="O177" s="234"/>
      <c r="P177" s="234"/>
      <c r="Q177" s="234"/>
      <c r="R177" s="234"/>
      <c r="S177" s="234"/>
      <c r="T177" s="235"/>
      <c r="AT177" s="236" t="s">
        <v>147</v>
      </c>
      <c r="AU177" s="236" t="s">
        <v>83</v>
      </c>
      <c r="AV177" s="13" t="s">
        <v>152</v>
      </c>
      <c r="AW177" s="13" t="s">
        <v>36</v>
      </c>
      <c r="AX177" s="13" t="s">
        <v>73</v>
      </c>
      <c r="AY177" s="236" t="s">
        <v>137</v>
      </c>
    </row>
    <row r="178" spans="2:51" s="11" customFormat="1" ht="13.5">
      <c r="B178" s="204"/>
      <c r="C178" s="205"/>
      <c r="D178" s="206" t="s">
        <v>147</v>
      </c>
      <c r="E178" s="207" t="s">
        <v>23</v>
      </c>
      <c r="F178" s="208" t="s">
        <v>153</v>
      </c>
      <c r="G178" s="205"/>
      <c r="H178" s="207" t="s">
        <v>23</v>
      </c>
      <c r="I178" s="209"/>
      <c r="J178" s="205"/>
      <c r="K178" s="205"/>
      <c r="L178" s="210"/>
      <c r="M178" s="211"/>
      <c r="N178" s="212"/>
      <c r="O178" s="212"/>
      <c r="P178" s="212"/>
      <c r="Q178" s="212"/>
      <c r="R178" s="212"/>
      <c r="S178" s="212"/>
      <c r="T178" s="213"/>
      <c r="AT178" s="214" t="s">
        <v>147</v>
      </c>
      <c r="AU178" s="214" t="s">
        <v>83</v>
      </c>
      <c r="AV178" s="11" t="s">
        <v>81</v>
      </c>
      <c r="AW178" s="11" t="s">
        <v>36</v>
      </c>
      <c r="AX178" s="11" t="s">
        <v>73</v>
      </c>
      <c r="AY178" s="214" t="s">
        <v>137</v>
      </c>
    </row>
    <row r="179" spans="2:51" s="12" customFormat="1" ht="13.5">
      <c r="B179" s="215"/>
      <c r="C179" s="216"/>
      <c r="D179" s="206" t="s">
        <v>147</v>
      </c>
      <c r="E179" s="217" t="s">
        <v>23</v>
      </c>
      <c r="F179" s="218" t="s">
        <v>227</v>
      </c>
      <c r="G179" s="216"/>
      <c r="H179" s="219">
        <v>26.4</v>
      </c>
      <c r="I179" s="220"/>
      <c r="J179" s="216"/>
      <c r="K179" s="216"/>
      <c r="L179" s="221"/>
      <c r="M179" s="222"/>
      <c r="N179" s="223"/>
      <c r="O179" s="223"/>
      <c r="P179" s="223"/>
      <c r="Q179" s="223"/>
      <c r="R179" s="223"/>
      <c r="S179" s="223"/>
      <c r="T179" s="224"/>
      <c r="AT179" s="225" t="s">
        <v>147</v>
      </c>
      <c r="AU179" s="225" t="s">
        <v>83</v>
      </c>
      <c r="AV179" s="12" t="s">
        <v>83</v>
      </c>
      <c r="AW179" s="12" t="s">
        <v>36</v>
      </c>
      <c r="AX179" s="12" t="s">
        <v>73</v>
      </c>
      <c r="AY179" s="225" t="s">
        <v>137</v>
      </c>
    </row>
    <row r="180" spans="2:51" s="12" customFormat="1" ht="13.5">
      <c r="B180" s="215"/>
      <c r="C180" s="216"/>
      <c r="D180" s="206" t="s">
        <v>147</v>
      </c>
      <c r="E180" s="217" t="s">
        <v>23</v>
      </c>
      <c r="F180" s="218" t="s">
        <v>228</v>
      </c>
      <c r="G180" s="216"/>
      <c r="H180" s="219">
        <v>-1.12</v>
      </c>
      <c r="I180" s="220"/>
      <c r="J180" s="216"/>
      <c r="K180" s="216"/>
      <c r="L180" s="221"/>
      <c r="M180" s="222"/>
      <c r="N180" s="223"/>
      <c r="O180" s="223"/>
      <c r="P180" s="223"/>
      <c r="Q180" s="223"/>
      <c r="R180" s="223"/>
      <c r="S180" s="223"/>
      <c r="T180" s="224"/>
      <c r="AT180" s="225" t="s">
        <v>147</v>
      </c>
      <c r="AU180" s="225" t="s">
        <v>83</v>
      </c>
      <c r="AV180" s="12" t="s">
        <v>83</v>
      </c>
      <c r="AW180" s="12" t="s">
        <v>36</v>
      </c>
      <c r="AX180" s="12" t="s">
        <v>73</v>
      </c>
      <c r="AY180" s="225" t="s">
        <v>137</v>
      </c>
    </row>
    <row r="181" spans="2:51" s="13" customFormat="1" ht="13.5">
      <c r="B181" s="226"/>
      <c r="C181" s="227"/>
      <c r="D181" s="206" t="s">
        <v>147</v>
      </c>
      <c r="E181" s="228" t="s">
        <v>23</v>
      </c>
      <c r="F181" s="229" t="s">
        <v>151</v>
      </c>
      <c r="G181" s="227"/>
      <c r="H181" s="230">
        <v>25.28</v>
      </c>
      <c r="I181" s="231"/>
      <c r="J181" s="227"/>
      <c r="K181" s="227"/>
      <c r="L181" s="232"/>
      <c r="M181" s="233"/>
      <c r="N181" s="234"/>
      <c r="O181" s="234"/>
      <c r="P181" s="234"/>
      <c r="Q181" s="234"/>
      <c r="R181" s="234"/>
      <c r="S181" s="234"/>
      <c r="T181" s="235"/>
      <c r="AT181" s="236" t="s">
        <v>147</v>
      </c>
      <c r="AU181" s="236" t="s">
        <v>83</v>
      </c>
      <c r="AV181" s="13" t="s">
        <v>152</v>
      </c>
      <c r="AW181" s="13" t="s">
        <v>36</v>
      </c>
      <c r="AX181" s="13" t="s">
        <v>73</v>
      </c>
      <c r="AY181" s="236" t="s">
        <v>137</v>
      </c>
    </row>
    <row r="182" spans="2:51" s="14" customFormat="1" ht="13.5">
      <c r="B182" s="237"/>
      <c r="C182" s="238"/>
      <c r="D182" s="206" t="s">
        <v>147</v>
      </c>
      <c r="E182" s="239" t="s">
        <v>23</v>
      </c>
      <c r="F182" s="240" t="s">
        <v>155</v>
      </c>
      <c r="G182" s="238"/>
      <c r="H182" s="241">
        <v>41.76</v>
      </c>
      <c r="I182" s="242"/>
      <c r="J182" s="238"/>
      <c r="K182" s="238"/>
      <c r="L182" s="243"/>
      <c r="M182" s="244"/>
      <c r="N182" s="245"/>
      <c r="O182" s="245"/>
      <c r="P182" s="245"/>
      <c r="Q182" s="245"/>
      <c r="R182" s="245"/>
      <c r="S182" s="245"/>
      <c r="T182" s="246"/>
      <c r="AT182" s="247" t="s">
        <v>147</v>
      </c>
      <c r="AU182" s="247" t="s">
        <v>83</v>
      </c>
      <c r="AV182" s="14" t="s">
        <v>145</v>
      </c>
      <c r="AW182" s="14" t="s">
        <v>36</v>
      </c>
      <c r="AX182" s="14" t="s">
        <v>81</v>
      </c>
      <c r="AY182" s="247" t="s">
        <v>137</v>
      </c>
    </row>
    <row r="183" spans="2:63" s="10" customFormat="1" ht="29.85" customHeight="1">
      <c r="B183" s="176"/>
      <c r="C183" s="177"/>
      <c r="D183" s="178" t="s">
        <v>72</v>
      </c>
      <c r="E183" s="190" t="s">
        <v>229</v>
      </c>
      <c r="F183" s="190" t="s">
        <v>230</v>
      </c>
      <c r="G183" s="177"/>
      <c r="H183" s="177"/>
      <c r="I183" s="180"/>
      <c r="J183" s="191">
        <f>BK183</f>
        <v>0</v>
      </c>
      <c r="K183" s="177"/>
      <c r="L183" s="182"/>
      <c r="M183" s="183"/>
      <c r="N183" s="184"/>
      <c r="O183" s="184"/>
      <c r="P183" s="185">
        <f>SUM(P184:P189)</f>
        <v>0</v>
      </c>
      <c r="Q183" s="184"/>
      <c r="R183" s="185">
        <f>SUM(R184:R189)</f>
        <v>0</v>
      </c>
      <c r="S183" s="184"/>
      <c r="T183" s="186">
        <f>SUM(T184:T189)</f>
        <v>0</v>
      </c>
      <c r="AR183" s="187" t="s">
        <v>81</v>
      </c>
      <c r="AT183" s="188" t="s">
        <v>72</v>
      </c>
      <c r="AU183" s="188" t="s">
        <v>81</v>
      </c>
      <c r="AY183" s="187" t="s">
        <v>137</v>
      </c>
      <c r="BK183" s="189">
        <f>SUM(BK184:BK189)</f>
        <v>0</v>
      </c>
    </row>
    <row r="184" spans="2:65" s="1" customFormat="1" ht="25.5" customHeight="1">
      <c r="B184" s="41"/>
      <c r="C184" s="192" t="s">
        <v>231</v>
      </c>
      <c r="D184" s="192" t="s">
        <v>140</v>
      </c>
      <c r="E184" s="193" t="s">
        <v>232</v>
      </c>
      <c r="F184" s="194" t="s">
        <v>233</v>
      </c>
      <c r="G184" s="195" t="s">
        <v>234</v>
      </c>
      <c r="H184" s="196">
        <v>8.989</v>
      </c>
      <c r="I184" s="197"/>
      <c r="J184" s="198">
        <f>ROUND(I184*H184,2)</f>
        <v>0</v>
      </c>
      <c r="K184" s="194" t="s">
        <v>144</v>
      </c>
      <c r="L184" s="61"/>
      <c r="M184" s="199" t="s">
        <v>23</v>
      </c>
      <c r="N184" s="200" t="s">
        <v>44</v>
      </c>
      <c r="O184" s="42"/>
      <c r="P184" s="201">
        <f>O184*H184</f>
        <v>0</v>
      </c>
      <c r="Q184" s="201">
        <v>0</v>
      </c>
      <c r="R184" s="201">
        <f>Q184*H184</f>
        <v>0</v>
      </c>
      <c r="S184" s="201">
        <v>0</v>
      </c>
      <c r="T184" s="202">
        <f>S184*H184</f>
        <v>0</v>
      </c>
      <c r="AR184" s="24" t="s">
        <v>145</v>
      </c>
      <c r="AT184" s="24" t="s">
        <v>140</v>
      </c>
      <c r="AU184" s="24" t="s">
        <v>83</v>
      </c>
      <c r="AY184" s="24" t="s">
        <v>137</v>
      </c>
      <c r="BE184" s="203">
        <f>IF(N184="základní",J184,0)</f>
        <v>0</v>
      </c>
      <c r="BF184" s="203">
        <f>IF(N184="snížená",J184,0)</f>
        <v>0</v>
      </c>
      <c r="BG184" s="203">
        <f>IF(N184="zákl. přenesená",J184,0)</f>
        <v>0</v>
      </c>
      <c r="BH184" s="203">
        <f>IF(N184="sníž. přenesená",J184,0)</f>
        <v>0</v>
      </c>
      <c r="BI184" s="203">
        <f>IF(N184="nulová",J184,0)</f>
        <v>0</v>
      </c>
      <c r="BJ184" s="24" t="s">
        <v>81</v>
      </c>
      <c r="BK184" s="203">
        <f>ROUND(I184*H184,2)</f>
        <v>0</v>
      </c>
      <c r="BL184" s="24" t="s">
        <v>145</v>
      </c>
      <c r="BM184" s="24" t="s">
        <v>235</v>
      </c>
    </row>
    <row r="185" spans="2:65" s="1" customFormat="1" ht="25.5" customHeight="1">
      <c r="B185" s="41"/>
      <c r="C185" s="192" t="s">
        <v>10</v>
      </c>
      <c r="D185" s="192" t="s">
        <v>140</v>
      </c>
      <c r="E185" s="193" t="s">
        <v>236</v>
      </c>
      <c r="F185" s="194" t="s">
        <v>237</v>
      </c>
      <c r="G185" s="195" t="s">
        <v>234</v>
      </c>
      <c r="H185" s="196">
        <v>8.989</v>
      </c>
      <c r="I185" s="197"/>
      <c r="J185" s="198">
        <f>ROUND(I185*H185,2)</f>
        <v>0</v>
      </c>
      <c r="K185" s="194" t="s">
        <v>144</v>
      </c>
      <c r="L185" s="61"/>
      <c r="M185" s="199" t="s">
        <v>23</v>
      </c>
      <c r="N185" s="200" t="s">
        <v>44</v>
      </c>
      <c r="O185" s="42"/>
      <c r="P185" s="201">
        <f>O185*H185</f>
        <v>0</v>
      </c>
      <c r="Q185" s="201">
        <v>0</v>
      </c>
      <c r="R185" s="201">
        <f>Q185*H185</f>
        <v>0</v>
      </c>
      <c r="S185" s="201">
        <v>0</v>
      </c>
      <c r="T185" s="202">
        <f>S185*H185</f>
        <v>0</v>
      </c>
      <c r="AR185" s="24" t="s">
        <v>145</v>
      </c>
      <c r="AT185" s="24" t="s">
        <v>140</v>
      </c>
      <c r="AU185" s="24" t="s">
        <v>83</v>
      </c>
      <c r="AY185" s="24" t="s">
        <v>137</v>
      </c>
      <c r="BE185" s="203">
        <f>IF(N185="základní",J185,0)</f>
        <v>0</v>
      </c>
      <c r="BF185" s="203">
        <f>IF(N185="snížená",J185,0)</f>
        <v>0</v>
      </c>
      <c r="BG185" s="203">
        <f>IF(N185="zákl. přenesená",J185,0)</f>
        <v>0</v>
      </c>
      <c r="BH185" s="203">
        <f>IF(N185="sníž. přenesená",J185,0)</f>
        <v>0</v>
      </c>
      <c r="BI185" s="203">
        <f>IF(N185="nulová",J185,0)</f>
        <v>0</v>
      </c>
      <c r="BJ185" s="24" t="s">
        <v>81</v>
      </c>
      <c r="BK185" s="203">
        <f>ROUND(I185*H185,2)</f>
        <v>0</v>
      </c>
      <c r="BL185" s="24" t="s">
        <v>145</v>
      </c>
      <c r="BM185" s="24" t="s">
        <v>238</v>
      </c>
    </row>
    <row r="186" spans="2:65" s="1" customFormat="1" ht="25.5" customHeight="1">
      <c r="B186" s="41"/>
      <c r="C186" s="192" t="s">
        <v>239</v>
      </c>
      <c r="D186" s="192" t="s">
        <v>140</v>
      </c>
      <c r="E186" s="193" t="s">
        <v>240</v>
      </c>
      <c r="F186" s="194" t="s">
        <v>241</v>
      </c>
      <c r="G186" s="195" t="s">
        <v>234</v>
      </c>
      <c r="H186" s="196">
        <v>62.923</v>
      </c>
      <c r="I186" s="197"/>
      <c r="J186" s="198">
        <f>ROUND(I186*H186,2)</f>
        <v>0</v>
      </c>
      <c r="K186" s="194" t="s">
        <v>144</v>
      </c>
      <c r="L186" s="61"/>
      <c r="M186" s="199" t="s">
        <v>23</v>
      </c>
      <c r="N186" s="200" t="s">
        <v>44</v>
      </c>
      <c r="O186" s="42"/>
      <c r="P186" s="201">
        <f>O186*H186</f>
        <v>0</v>
      </c>
      <c r="Q186" s="201">
        <v>0</v>
      </c>
      <c r="R186" s="201">
        <f>Q186*H186</f>
        <v>0</v>
      </c>
      <c r="S186" s="201">
        <v>0</v>
      </c>
      <c r="T186" s="202">
        <f>S186*H186</f>
        <v>0</v>
      </c>
      <c r="AR186" s="24" t="s">
        <v>145</v>
      </c>
      <c r="AT186" s="24" t="s">
        <v>140</v>
      </c>
      <c r="AU186" s="24" t="s">
        <v>83</v>
      </c>
      <c r="AY186" s="24" t="s">
        <v>137</v>
      </c>
      <c r="BE186" s="203">
        <f>IF(N186="základní",J186,0)</f>
        <v>0</v>
      </c>
      <c r="BF186" s="203">
        <f>IF(N186="snížená",J186,0)</f>
        <v>0</v>
      </c>
      <c r="BG186" s="203">
        <f>IF(N186="zákl. přenesená",J186,0)</f>
        <v>0</v>
      </c>
      <c r="BH186" s="203">
        <f>IF(N186="sníž. přenesená",J186,0)</f>
        <v>0</v>
      </c>
      <c r="BI186" s="203">
        <f>IF(N186="nulová",J186,0)</f>
        <v>0</v>
      </c>
      <c r="BJ186" s="24" t="s">
        <v>81</v>
      </c>
      <c r="BK186" s="203">
        <f>ROUND(I186*H186,2)</f>
        <v>0</v>
      </c>
      <c r="BL186" s="24" t="s">
        <v>145</v>
      </c>
      <c r="BM186" s="24" t="s">
        <v>242</v>
      </c>
    </row>
    <row r="187" spans="2:51" s="12" customFormat="1" ht="13.5">
      <c r="B187" s="215"/>
      <c r="C187" s="216"/>
      <c r="D187" s="206" t="s">
        <v>147</v>
      </c>
      <c r="E187" s="217" t="s">
        <v>23</v>
      </c>
      <c r="F187" s="218" t="s">
        <v>243</v>
      </c>
      <c r="G187" s="216"/>
      <c r="H187" s="219">
        <v>62.923</v>
      </c>
      <c r="I187" s="220"/>
      <c r="J187" s="216"/>
      <c r="K187" s="216"/>
      <c r="L187" s="221"/>
      <c r="M187" s="222"/>
      <c r="N187" s="223"/>
      <c r="O187" s="223"/>
      <c r="P187" s="223"/>
      <c r="Q187" s="223"/>
      <c r="R187" s="223"/>
      <c r="S187" s="223"/>
      <c r="T187" s="224"/>
      <c r="AT187" s="225" t="s">
        <v>147</v>
      </c>
      <c r="AU187" s="225" t="s">
        <v>83</v>
      </c>
      <c r="AV187" s="12" t="s">
        <v>83</v>
      </c>
      <c r="AW187" s="12" t="s">
        <v>36</v>
      </c>
      <c r="AX187" s="12" t="s">
        <v>73</v>
      </c>
      <c r="AY187" s="225" t="s">
        <v>137</v>
      </c>
    </row>
    <row r="188" spans="2:51" s="14" customFormat="1" ht="13.5">
      <c r="B188" s="237"/>
      <c r="C188" s="238"/>
      <c r="D188" s="206" t="s">
        <v>147</v>
      </c>
      <c r="E188" s="239" t="s">
        <v>23</v>
      </c>
      <c r="F188" s="240" t="s">
        <v>155</v>
      </c>
      <c r="G188" s="238"/>
      <c r="H188" s="241">
        <v>62.923</v>
      </c>
      <c r="I188" s="242"/>
      <c r="J188" s="238"/>
      <c r="K188" s="238"/>
      <c r="L188" s="243"/>
      <c r="M188" s="244"/>
      <c r="N188" s="245"/>
      <c r="O188" s="245"/>
      <c r="P188" s="245"/>
      <c r="Q188" s="245"/>
      <c r="R188" s="245"/>
      <c r="S188" s="245"/>
      <c r="T188" s="246"/>
      <c r="AT188" s="247" t="s">
        <v>147</v>
      </c>
      <c r="AU188" s="247" t="s">
        <v>83</v>
      </c>
      <c r="AV188" s="14" t="s">
        <v>145</v>
      </c>
      <c r="AW188" s="14" t="s">
        <v>36</v>
      </c>
      <c r="AX188" s="14" t="s">
        <v>81</v>
      </c>
      <c r="AY188" s="247" t="s">
        <v>137</v>
      </c>
    </row>
    <row r="189" spans="2:65" s="1" customFormat="1" ht="38.25" customHeight="1">
      <c r="B189" s="41"/>
      <c r="C189" s="192" t="s">
        <v>244</v>
      </c>
      <c r="D189" s="192" t="s">
        <v>140</v>
      </c>
      <c r="E189" s="193" t="s">
        <v>245</v>
      </c>
      <c r="F189" s="194" t="s">
        <v>246</v>
      </c>
      <c r="G189" s="195" t="s">
        <v>234</v>
      </c>
      <c r="H189" s="196">
        <v>8.989</v>
      </c>
      <c r="I189" s="197"/>
      <c r="J189" s="198">
        <f>ROUND(I189*H189,2)</f>
        <v>0</v>
      </c>
      <c r="K189" s="194" t="s">
        <v>144</v>
      </c>
      <c r="L189" s="61"/>
      <c r="M189" s="199" t="s">
        <v>23</v>
      </c>
      <c r="N189" s="200" t="s">
        <v>44</v>
      </c>
      <c r="O189" s="42"/>
      <c r="P189" s="201">
        <f>O189*H189</f>
        <v>0</v>
      </c>
      <c r="Q189" s="201">
        <v>0</v>
      </c>
      <c r="R189" s="201">
        <f>Q189*H189</f>
        <v>0</v>
      </c>
      <c r="S189" s="201">
        <v>0</v>
      </c>
      <c r="T189" s="202">
        <f>S189*H189</f>
        <v>0</v>
      </c>
      <c r="AR189" s="24" t="s">
        <v>145</v>
      </c>
      <c r="AT189" s="24" t="s">
        <v>140</v>
      </c>
      <c r="AU189" s="24" t="s">
        <v>83</v>
      </c>
      <c r="AY189" s="24" t="s">
        <v>137</v>
      </c>
      <c r="BE189" s="203">
        <f>IF(N189="základní",J189,0)</f>
        <v>0</v>
      </c>
      <c r="BF189" s="203">
        <f>IF(N189="snížená",J189,0)</f>
        <v>0</v>
      </c>
      <c r="BG189" s="203">
        <f>IF(N189="zákl. přenesená",J189,0)</f>
        <v>0</v>
      </c>
      <c r="BH189" s="203">
        <f>IF(N189="sníž. přenesená",J189,0)</f>
        <v>0</v>
      </c>
      <c r="BI189" s="203">
        <f>IF(N189="nulová",J189,0)</f>
        <v>0</v>
      </c>
      <c r="BJ189" s="24" t="s">
        <v>81</v>
      </c>
      <c r="BK189" s="203">
        <f>ROUND(I189*H189,2)</f>
        <v>0</v>
      </c>
      <c r="BL189" s="24" t="s">
        <v>145</v>
      </c>
      <c r="BM189" s="24" t="s">
        <v>247</v>
      </c>
    </row>
    <row r="190" spans="2:63" s="10" customFormat="1" ht="29.85" customHeight="1">
      <c r="B190" s="176"/>
      <c r="C190" s="177"/>
      <c r="D190" s="178" t="s">
        <v>72</v>
      </c>
      <c r="E190" s="190" t="s">
        <v>248</v>
      </c>
      <c r="F190" s="190" t="s">
        <v>249</v>
      </c>
      <c r="G190" s="177"/>
      <c r="H190" s="177"/>
      <c r="I190" s="180"/>
      <c r="J190" s="191">
        <f>BK190</f>
        <v>0</v>
      </c>
      <c r="K190" s="177"/>
      <c r="L190" s="182"/>
      <c r="M190" s="183"/>
      <c r="N190" s="184"/>
      <c r="O190" s="184"/>
      <c r="P190" s="185">
        <f>P191</f>
        <v>0</v>
      </c>
      <c r="Q190" s="184"/>
      <c r="R190" s="185">
        <f>R191</f>
        <v>0</v>
      </c>
      <c r="S190" s="184"/>
      <c r="T190" s="186">
        <f>T191</f>
        <v>0</v>
      </c>
      <c r="AR190" s="187" t="s">
        <v>81</v>
      </c>
      <c r="AT190" s="188" t="s">
        <v>72</v>
      </c>
      <c r="AU190" s="188" t="s">
        <v>81</v>
      </c>
      <c r="AY190" s="187" t="s">
        <v>137</v>
      </c>
      <c r="BK190" s="189">
        <f>BK191</f>
        <v>0</v>
      </c>
    </row>
    <row r="191" spans="2:65" s="1" customFormat="1" ht="38.25" customHeight="1">
      <c r="B191" s="41"/>
      <c r="C191" s="192" t="s">
        <v>250</v>
      </c>
      <c r="D191" s="192" t="s">
        <v>140</v>
      </c>
      <c r="E191" s="193" t="s">
        <v>251</v>
      </c>
      <c r="F191" s="194" t="s">
        <v>252</v>
      </c>
      <c r="G191" s="195" t="s">
        <v>234</v>
      </c>
      <c r="H191" s="196">
        <v>3.274</v>
      </c>
      <c r="I191" s="197"/>
      <c r="J191" s="198">
        <f>ROUND(I191*H191,2)</f>
        <v>0</v>
      </c>
      <c r="K191" s="194" t="s">
        <v>144</v>
      </c>
      <c r="L191" s="61"/>
      <c r="M191" s="199" t="s">
        <v>23</v>
      </c>
      <c r="N191" s="200" t="s">
        <v>44</v>
      </c>
      <c r="O191" s="42"/>
      <c r="P191" s="201">
        <f>O191*H191</f>
        <v>0</v>
      </c>
      <c r="Q191" s="201">
        <v>0</v>
      </c>
      <c r="R191" s="201">
        <f>Q191*H191</f>
        <v>0</v>
      </c>
      <c r="S191" s="201">
        <v>0</v>
      </c>
      <c r="T191" s="202">
        <f>S191*H191</f>
        <v>0</v>
      </c>
      <c r="AR191" s="24" t="s">
        <v>145</v>
      </c>
      <c r="AT191" s="24" t="s">
        <v>140</v>
      </c>
      <c r="AU191" s="24" t="s">
        <v>83</v>
      </c>
      <c r="AY191" s="24" t="s">
        <v>137</v>
      </c>
      <c r="BE191" s="203">
        <f>IF(N191="základní",J191,0)</f>
        <v>0</v>
      </c>
      <c r="BF191" s="203">
        <f>IF(N191="snížená",J191,0)</f>
        <v>0</v>
      </c>
      <c r="BG191" s="203">
        <f>IF(N191="zákl. přenesená",J191,0)</f>
        <v>0</v>
      </c>
      <c r="BH191" s="203">
        <f>IF(N191="sníž. přenesená",J191,0)</f>
        <v>0</v>
      </c>
      <c r="BI191" s="203">
        <f>IF(N191="nulová",J191,0)</f>
        <v>0</v>
      </c>
      <c r="BJ191" s="24" t="s">
        <v>81</v>
      </c>
      <c r="BK191" s="203">
        <f>ROUND(I191*H191,2)</f>
        <v>0</v>
      </c>
      <c r="BL191" s="24" t="s">
        <v>145</v>
      </c>
      <c r="BM191" s="24" t="s">
        <v>253</v>
      </c>
    </row>
    <row r="192" spans="2:63" s="10" customFormat="1" ht="37.35" customHeight="1">
      <c r="B192" s="176"/>
      <c r="C192" s="177"/>
      <c r="D192" s="178" t="s">
        <v>72</v>
      </c>
      <c r="E192" s="179" t="s">
        <v>254</v>
      </c>
      <c r="F192" s="179" t="s">
        <v>255</v>
      </c>
      <c r="G192" s="177"/>
      <c r="H192" s="177"/>
      <c r="I192" s="180"/>
      <c r="J192" s="181">
        <f>BK192</f>
        <v>0</v>
      </c>
      <c r="K192" s="177"/>
      <c r="L192" s="182"/>
      <c r="M192" s="183"/>
      <c r="N192" s="184"/>
      <c r="O192" s="184"/>
      <c r="P192" s="185">
        <f>P193+P225+P240+P278+P287+P293+P329+P363+P370</f>
        <v>0</v>
      </c>
      <c r="Q192" s="184"/>
      <c r="R192" s="185">
        <f>R193+R225+R240+R278+R287+R293+R329+R363+R370</f>
        <v>2.9914837199999997</v>
      </c>
      <c r="S192" s="184"/>
      <c r="T192" s="186">
        <f>T193+T225+T240+T278+T287+T293+T329+T363+T370</f>
        <v>2.8157496</v>
      </c>
      <c r="AR192" s="187" t="s">
        <v>83</v>
      </c>
      <c r="AT192" s="188" t="s">
        <v>72</v>
      </c>
      <c r="AU192" s="188" t="s">
        <v>73</v>
      </c>
      <c r="AY192" s="187" t="s">
        <v>137</v>
      </c>
      <c r="BK192" s="189">
        <f>BK193+BK225+BK240+BK278+BK287+BK293+BK329+BK363+BK370</f>
        <v>0</v>
      </c>
    </row>
    <row r="193" spans="2:63" s="10" customFormat="1" ht="19.9" customHeight="1">
      <c r="B193" s="176"/>
      <c r="C193" s="177"/>
      <c r="D193" s="178" t="s">
        <v>72</v>
      </c>
      <c r="E193" s="190" t="s">
        <v>256</v>
      </c>
      <c r="F193" s="190" t="s">
        <v>257</v>
      </c>
      <c r="G193" s="177"/>
      <c r="H193" s="177"/>
      <c r="I193" s="180"/>
      <c r="J193" s="191">
        <f>BK193</f>
        <v>0</v>
      </c>
      <c r="K193" s="177"/>
      <c r="L193" s="182"/>
      <c r="M193" s="183"/>
      <c r="N193" s="184"/>
      <c r="O193" s="184"/>
      <c r="P193" s="185">
        <f>SUM(P194:P224)</f>
        <v>0</v>
      </c>
      <c r="Q193" s="184"/>
      <c r="R193" s="185">
        <f>SUM(R194:R224)</f>
        <v>0.148398</v>
      </c>
      <c r="S193" s="184"/>
      <c r="T193" s="186">
        <f>SUM(T194:T224)</f>
        <v>0</v>
      </c>
      <c r="AR193" s="187" t="s">
        <v>83</v>
      </c>
      <c r="AT193" s="188" t="s">
        <v>72</v>
      </c>
      <c r="AU193" s="188" t="s">
        <v>81</v>
      </c>
      <c r="AY193" s="187" t="s">
        <v>137</v>
      </c>
      <c r="BK193" s="189">
        <f>SUM(BK194:BK224)</f>
        <v>0</v>
      </c>
    </row>
    <row r="194" spans="2:65" s="1" customFormat="1" ht="25.5" customHeight="1">
      <c r="B194" s="41"/>
      <c r="C194" s="192" t="s">
        <v>258</v>
      </c>
      <c r="D194" s="192" t="s">
        <v>140</v>
      </c>
      <c r="E194" s="193" t="s">
        <v>259</v>
      </c>
      <c r="F194" s="194" t="s">
        <v>260</v>
      </c>
      <c r="G194" s="195" t="s">
        <v>143</v>
      </c>
      <c r="H194" s="196">
        <v>24.84</v>
      </c>
      <c r="I194" s="197"/>
      <c r="J194" s="198">
        <f>ROUND(I194*H194,2)</f>
        <v>0</v>
      </c>
      <c r="K194" s="194" t="s">
        <v>144</v>
      </c>
      <c r="L194" s="61"/>
      <c r="M194" s="199" t="s">
        <v>23</v>
      </c>
      <c r="N194" s="200" t="s">
        <v>44</v>
      </c>
      <c r="O194" s="42"/>
      <c r="P194" s="201">
        <f>O194*H194</f>
        <v>0</v>
      </c>
      <c r="Q194" s="201">
        <v>0.0035</v>
      </c>
      <c r="R194" s="201">
        <f>Q194*H194</f>
        <v>0.08694</v>
      </c>
      <c r="S194" s="201">
        <v>0</v>
      </c>
      <c r="T194" s="202">
        <f>S194*H194</f>
        <v>0</v>
      </c>
      <c r="AR194" s="24" t="s">
        <v>239</v>
      </c>
      <c r="AT194" s="24" t="s">
        <v>140</v>
      </c>
      <c r="AU194" s="24" t="s">
        <v>83</v>
      </c>
      <c r="AY194" s="24" t="s">
        <v>137</v>
      </c>
      <c r="BE194" s="203">
        <f>IF(N194="základní",J194,0)</f>
        <v>0</v>
      </c>
      <c r="BF194" s="203">
        <f>IF(N194="snížená",J194,0)</f>
        <v>0</v>
      </c>
      <c r="BG194" s="203">
        <f>IF(N194="zákl. přenesená",J194,0)</f>
        <v>0</v>
      </c>
      <c r="BH194" s="203">
        <f>IF(N194="sníž. přenesená",J194,0)</f>
        <v>0</v>
      </c>
      <c r="BI194" s="203">
        <f>IF(N194="nulová",J194,0)</f>
        <v>0</v>
      </c>
      <c r="BJ194" s="24" t="s">
        <v>81</v>
      </c>
      <c r="BK194" s="203">
        <f>ROUND(I194*H194,2)</f>
        <v>0</v>
      </c>
      <c r="BL194" s="24" t="s">
        <v>239</v>
      </c>
      <c r="BM194" s="24" t="s">
        <v>261</v>
      </c>
    </row>
    <row r="195" spans="2:51" s="11" customFormat="1" ht="13.5">
      <c r="B195" s="204"/>
      <c r="C195" s="205"/>
      <c r="D195" s="206" t="s">
        <v>147</v>
      </c>
      <c r="E195" s="207" t="s">
        <v>23</v>
      </c>
      <c r="F195" s="208" t="s">
        <v>148</v>
      </c>
      <c r="G195" s="205"/>
      <c r="H195" s="207" t="s">
        <v>23</v>
      </c>
      <c r="I195" s="209"/>
      <c r="J195" s="205"/>
      <c r="K195" s="205"/>
      <c r="L195" s="210"/>
      <c r="M195" s="211"/>
      <c r="N195" s="212"/>
      <c r="O195" s="212"/>
      <c r="P195" s="212"/>
      <c r="Q195" s="212"/>
      <c r="R195" s="212"/>
      <c r="S195" s="212"/>
      <c r="T195" s="213"/>
      <c r="AT195" s="214" t="s">
        <v>147</v>
      </c>
      <c r="AU195" s="214" t="s">
        <v>83</v>
      </c>
      <c r="AV195" s="11" t="s">
        <v>81</v>
      </c>
      <c r="AW195" s="11" t="s">
        <v>36</v>
      </c>
      <c r="AX195" s="11" t="s">
        <v>73</v>
      </c>
      <c r="AY195" s="214" t="s">
        <v>137</v>
      </c>
    </row>
    <row r="196" spans="2:51" s="11" customFormat="1" ht="13.5">
      <c r="B196" s="204"/>
      <c r="C196" s="205"/>
      <c r="D196" s="206" t="s">
        <v>147</v>
      </c>
      <c r="E196" s="207" t="s">
        <v>23</v>
      </c>
      <c r="F196" s="208" t="s">
        <v>149</v>
      </c>
      <c r="G196" s="205"/>
      <c r="H196" s="207" t="s">
        <v>23</v>
      </c>
      <c r="I196" s="209"/>
      <c r="J196" s="205"/>
      <c r="K196" s="205"/>
      <c r="L196" s="210"/>
      <c r="M196" s="211"/>
      <c r="N196" s="212"/>
      <c r="O196" s="212"/>
      <c r="P196" s="212"/>
      <c r="Q196" s="212"/>
      <c r="R196" s="212"/>
      <c r="S196" s="212"/>
      <c r="T196" s="213"/>
      <c r="AT196" s="214" t="s">
        <v>147</v>
      </c>
      <c r="AU196" s="214" t="s">
        <v>83</v>
      </c>
      <c r="AV196" s="11" t="s">
        <v>81</v>
      </c>
      <c r="AW196" s="11" t="s">
        <v>36</v>
      </c>
      <c r="AX196" s="11" t="s">
        <v>73</v>
      </c>
      <c r="AY196" s="214" t="s">
        <v>137</v>
      </c>
    </row>
    <row r="197" spans="2:51" s="12" customFormat="1" ht="13.5">
      <c r="B197" s="215"/>
      <c r="C197" s="216"/>
      <c r="D197" s="206" t="s">
        <v>147</v>
      </c>
      <c r="E197" s="217" t="s">
        <v>23</v>
      </c>
      <c r="F197" s="218" t="s">
        <v>150</v>
      </c>
      <c r="G197" s="216"/>
      <c r="H197" s="219">
        <v>8.1</v>
      </c>
      <c r="I197" s="220"/>
      <c r="J197" s="216"/>
      <c r="K197" s="216"/>
      <c r="L197" s="221"/>
      <c r="M197" s="222"/>
      <c r="N197" s="223"/>
      <c r="O197" s="223"/>
      <c r="P197" s="223"/>
      <c r="Q197" s="223"/>
      <c r="R197" s="223"/>
      <c r="S197" s="223"/>
      <c r="T197" s="224"/>
      <c r="AT197" s="225" t="s">
        <v>147</v>
      </c>
      <c r="AU197" s="225" t="s">
        <v>83</v>
      </c>
      <c r="AV197" s="12" t="s">
        <v>83</v>
      </c>
      <c r="AW197" s="12" t="s">
        <v>36</v>
      </c>
      <c r="AX197" s="12" t="s">
        <v>73</v>
      </c>
      <c r="AY197" s="225" t="s">
        <v>137</v>
      </c>
    </row>
    <row r="198" spans="2:51" s="13" customFormat="1" ht="13.5">
      <c r="B198" s="226"/>
      <c r="C198" s="227"/>
      <c r="D198" s="206" t="s">
        <v>147</v>
      </c>
      <c r="E198" s="228" t="s">
        <v>23</v>
      </c>
      <c r="F198" s="229" t="s">
        <v>151</v>
      </c>
      <c r="G198" s="227"/>
      <c r="H198" s="230">
        <v>8.1</v>
      </c>
      <c r="I198" s="231"/>
      <c r="J198" s="227"/>
      <c r="K198" s="227"/>
      <c r="L198" s="232"/>
      <c r="M198" s="233"/>
      <c r="N198" s="234"/>
      <c r="O198" s="234"/>
      <c r="P198" s="234"/>
      <c r="Q198" s="234"/>
      <c r="R198" s="234"/>
      <c r="S198" s="234"/>
      <c r="T198" s="235"/>
      <c r="AT198" s="236" t="s">
        <v>147</v>
      </c>
      <c r="AU198" s="236" t="s">
        <v>83</v>
      </c>
      <c r="AV198" s="13" t="s">
        <v>152</v>
      </c>
      <c r="AW198" s="13" t="s">
        <v>36</v>
      </c>
      <c r="AX198" s="13" t="s">
        <v>73</v>
      </c>
      <c r="AY198" s="236" t="s">
        <v>137</v>
      </c>
    </row>
    <row r="199" spans="2:51" s="11" customFormat="1" ht="13.5">
      <c r="B199" s="204"/>
      <c r="C199" s="205"/>
      <c r="D199" s="206" t="s">
        <v>147</v>
      </c>
      <c r="E199" s="207" t="s">
        <v>23</v>
      </c>
      <c r="F199" s="208" t="s">
        <v>153</v>
      </c>
      <c r="G199" s="205"/>
      <c r="H199" s="207" t="s">
        <v>23</v>
      </c>
      <c r="I199" s="209"/>
      <c r="J199" s="205"/>
      <c r="K199" s="205"/>
      <c r="L199" s="210"/>
      <c r="M199" s="211"/>
      <c r="N199" s="212"/>
      <c r="O199" s="212"/>
      <c r="P199" s="212"/>
      <c r="Q199" s="212"/>
      <c r="R199" s="212"/>
      <c r="S199" s="212"/>
      <c r="T199" s="213"/>
      <c r="AT199" s="214" t="s">
        <v>147</v>
      </c>
      <c r="AU199" s="214" t="s">
        <v>83</v>
      </c>
      <c r="AV199" s="11" t="s">
        <v>81</v>
      </c>
      <c r="AW199" s="11" t="s">
        <v>36</v>
      </c>
      <c r="AX199" s="11" t="s">
        <v>73</v>
      </c>
      <c r="AY199" s="214" t="s">
        <v>137</v>
      </c>
    </row>
    <row r="200" spans="2:51" s="12" customFormat="1" ht="13.5">
      <c r="B200" s="215"/>
      <c r="C200" s="216"/>
      <c r="D200" s="206" t="s">
        <v>147</v>
      </c>
      <c r="E200" s="217" t="s">
        <v>23</v>
      </c>
      <c r="F200" s="218" t="s">
        <v>154</v>
      </c>
      <c r="G200" s="216"/>
      <c r="H200" s="219">
        <v>16.74</v>
      </c>
      <c r="I200" s="220"/>
      <c r="J200" s="216"/>
      <c r="K200" s="216"/>
      <c r="L200" s="221"/>
      <c r="M200" s="222"/>
      <c r="N200" s="223"/>
      <c r="O200" s="223"/>
      <c r="P200" s="223"/>
      <c r="Q200" s="223"/>
      <c r="R200" s="223"/>
      <c r="S200" s="223"/>
      <c r="T200" s="224"/>
      <c r="AT200" s="225" t="s">
        <v>147</v>
      </c>
      <c r="AU200" s="225" t="s">
        <v>83</v>
      </c>
      <c r="AV200" s="12" t="s">
        <v>83</v>
      </c>
      <c r="AW200" s="12" t="s">
        <v>36</v>
      </c>
      <c r="AX200" s="12" t="s">
        <v>73</v>
      </c>
      <c r="AY200" s="225" t="s">
        <v>137</v>
      </c>
    </row>
    <row r="201" spans="2:51" s="13" customFormat="1" ht="13.5">
      <c r="B201" s="226"/>
      <c r="C201" s="227"/>
      <c r="D201" s="206" t="s">
        <v>147</v>
      </c>
      <c r="E201" s="228" t="s">
        <v>23</v>
      </c>
      <c r="F201" s="229" t="s">
        <v>151</v>
      </c>
      <c r="G201" s="227"/>
      <c r="H201" s="230">
        <v>16.74</v>
      </c>
      <c r="I201" s="231"/>
      <c r="J201" s="227"/>
      <c r="K201" s="227"/>
      <c r="L201" s="232"/>
      <c r="M201" s="233"/>
      <c r="N201" s="234"/>
      <c r="O201" s="234"/>
      <c r="P201" s="234"/>
      <c r="Q201" s="234"/>
      <c r="R201" s="234"/>
      <c r="S201" s="234"/>
      <c r="T201" s="235"/>
      <c r="AT201" s="236" t="s">
        <v>147</v>
      </c>
      <c r="AU201" s="236" t="s">
        <v>83</v>
      </c>
      <c r="AV201" s="13" t="s">
        <v>152</v>
      </c>
      <c r="AW201" s="13" t="s">
        <v>36</v>
      </c>
      <c r="AX201" s="13" t="s">
        <v>73</v>
      </c>
      <c r="AY201" s="236" t="s">
        <v>137</v>
      </c>
    </row>
    <row r="202" spans="2:51" s="14" customFormat="1" ht="13.5">
      <c r="B202" s="237"/>
      <c r="C202" s="238"/>
      <c r="D202" s="206" t="s">
        <v>147</v>
      </c>
      <c r="E202" s="239" t="s">
        <v>23</v>
      </c>
      <c r="F202" s="240" t="s">
        <v>155</v>
      </c>
      <c r="G202" s="238"/>
      <c r="H202" s="241">
        <v>24.84</v>
      </c>
      <c r="I202" s="242"/>
      <c r="J202" s="238"/>
      <c r="K202" s="238"/>
      <c r="L202" s="243"/>
      <c r="M202" s="244"/>
      <c r="N202" s="245"/>
      <c r="O202" s="245"/>
      <c r="P202" s="245"/>
      <c r="Q202" s="245"/>
      <c r="R202" s="245"/>
      <c r="S202" s="245"/>
      <c r="T202" s="246"/>
      <c r="AT202" s="247" t="s">
        <v>147</v>
      </c>
      <c r="AU202" s="247" t="s">
        <v>83</v>
      </c>
      <c r="AV202" s="14" t="s">
        <v>145</v>
      </c>
      <c r="AW202" s="14" t="s">
        <v>36</v>
      </c>
      <c r="AX202" s="14" t="s">
        <v>81</v>
      </c>
      <c r="AY202" s="247" t="s">
        <v>137</v>
      </c>
    </row>
    <row r="203" spans="2:65" s="1" customFormat="1" ht="25.5" customHeight="1">
      <c r="B203" s="41"/>
      <c r="C203" s="192" t="s">
        <v>262</v>
      </c>
      <c r="D203" s="192" t="s">
        <v>140</v>
      </c>
      <c r="E203" s="193" t="s">
        <v>263</v>
      </c>
      <c r="F203" s="194" t="s">
        <v>264</v>
      </c>
      <c r="G203" s="195" t="s">
        <v>143</v>
      </c>
      <c r="H203" s="196">
        <v>17.076</v>
      </c>
      <c r="I203" s="197"/>
      <c r="J203" s="198">
        <f>ROUND(I203*H203,2)</f>
        <v>0</v>
      </c>
      <c r="K203" s="194" t="s">
        <v>144</v>
      </c>
      <c r="L203" s="61"/>
      <c r="M203" s="199" t="s">
        <v>23</v>
      </c>
      <c r="N203" s="200" t="s">
        <v>44</v>
      </c>
      <c r="O203" s="42"/>
      <c r="P203" s="201">
        <f>O203*H203</f>
        <v>0</v>
      </c>
      <c r="Q203" s="201">
        <v>0.0035</v>
      </c>
      <c r="R203" s="201">
        <f>Q203*H203</f>
        <v>0.059766</v>
      </c>
      <c r="S203" s="201">
        <v>0</v>
      </c>
      <c r="T203" s="202">
        <f>S203*H203</f>
        <v>0</v>
      </c>
      <c r="AR203" s="24" t="s">
        <v>239</v>
      </c>
      <c r="AT203" s="24" t="s">
        <v>140</v>
      </c>
      <c r="AU203" s="24" t="s">
        <v>83</v>
      </c>
      <c r="AY203" s="24" t="s">
        <v>137</v>
      </c>
      <c r="BE203" s="203">
        <f>IF(N203="základní",J203,0)</f>
        <v>0</v>
      </c>
      <c r="BF203" s="203">
        <f>IF(N203="snížená",J203,0)</f>
        <v>0</v>
      </c>
      <c r="BG203" s="203">
        <f>IF(N203="zákl. přenesená",J203,0)</f>
        <v>0</v>
      </c>
      <c r="BH203" s="203">
        <f>IF(N203="sníž. přenesená",J203,0)</f>
        <v>0</v>
      </c>
      <c r="BI203" s="203">
        <f>IF(N203="nulová",J203,0)</f>
        <v>0</v>
      </c>
      <c r="BJ203" s="24" t="s">
        <v>81</v>
      </c>
      <c r="BK203" s="203">
        <f>ROUND(I203*H203,2)</f>
        <v>0</v>
      </c>
      <c r="BL203" s="24" t="s">
        <v>239</v>
      </c>
      <c r="BM203" s="24" t="s">
        <v>265</v>
      </c>
    </row>
    <row r="204" spans="2:51" s="11" customFormat="1" ht="13.5">
      <c r="B204" s="204"/>
      <c r="C204" s="205"/>
      <c r="D204" s="206" t="s">
        <v>147</v>
      </c>
      <c r="E204" s="207" t="s">
        <v>23</v>
      </c>
      <c r="F204" s="208" t="s">
        <v>148</v>
      </c>
      <c r="G204" s="205"/>
      <c r="H204" s="207" t="s">
        <v>23</v>
      </c>
      <c r="I204" s="209"/>
      <c r="J204" s="205"/>
      <c r="K204" s="205"/>
      <c r="L204" s="210"/>
      <c r="M204" s="211"/>
      <c r="N204" s="212"/>
      <c r="O204" s="212"/>
      <c r="P204" s="212"/>
      <c r="Q204" s="212"/>
      <c r="R204" s="212"/>
      <c r="S204" s="212"/>
      <c r="T204" s="213"/>
      <c r="AT204" s="214" t="s">
        <v>147</v>
      </c>
      <c r="AU204" s="214" t="s">
        <v>83</v>
      </c>
      <c r="AV204" s="11" t="s">
        <v>81</v>
      </c>
      <c r="AW204" s="11" t="s">
        <v>36</v>
      </c>
      <c r="AX204" s="11" t="s">
        <v>73</v>
      </c>
      <c r="AY204" s="214" t="s">
        <v>137</v>
      </c>
    </row>
    <row r="205" spans="2:51" s="11" customFormat="1" ht="13.5">
      <c r="B205" s="204"/>
      <c r="C205" s="205"/>
      <c r="D205" s="206" t="s">
        <v>147</v>
      </c>
      <c r="E205" s="207" t="s">
        <v>23</v>
      </c>
      <c r="F205" s="208" t="s">
        <v>149</v>
      </c>
      <c r="G205" s="205"/>
      <c r="H205" s="207" t="s">
        <v>23</v>
      </c>
      <c r="I205" s="209"/>
      <c r="J205" s="205"/>
      <c r="K205" s="205"/>
      <c r="L205" s="210"/>
      <c r="M205" s="211"/>
      <c r="N205" s="212"/>
      <c r="O205" s="212"/>
      <c r="P205" s="212"/>
      <c r="Q205" s="212"/>
      <c r="R205" s="212"/>
      <c r="S205" s="212"/>
      <c r="T205" s="213"/>
      <c r="AT205" s="214" t="s">
        <v>147</v>
      </c>
      <c r="AU205" s="214" t="s">
        <v>83</v>
      </c>
      <c r="AV205" s="11" t="s">
        <v>81</v>
      </c>
      <c r="AW205" s="11" t="s">
        <v>36</v>
      </c>
      <c r="AX205" s="11" t="s">
        <v>73</v>
      </c>
      <c r="AY205" s="214" t="s">
        <v>137</v>
      </c>
    </row>
    <row r="206" spans="2:51" s="12" customFormat="1" ht="13.5">
      <c r="B206" s="215"/>
      <c r="C206" s="216"/>
      <c r="D206" s="206" t="s">
        <v>147</v>
      </c>
      <c r="E206" s="217" t="s">
        <v>23</v>
      </c>
      <c r="F206" s="218" t="s">
        <v>266</v>
      </c>
      <c r="G206" s="216"/>
      <c r="H206" s="219">
        <v>5.85</v>
      </c>
      <c r="I206" s="220"/>
      <c r="J206" s="216"/>
      <c r="K206" s="216"/>
      <c r="L206" s="221"/>
      <c r="M206" s="222"/>
      <c r="N206" s="223"/>
      <c r="O206" s="223"/>
      <c r="P206" s="223"/>
      <c r="Q206" s="223"/>
      <c r="R206" s="223"/>
      <c r="S206" s="223"/>
      <c r="T206" s="224"/>
      <c r="AT206" s="225" t="s">
        <v>147</v>
      </c>
      <c r="AU206" s="225" t="s">
        <v>83</v>
      </c>
      <c r="AV206" s="12" t="s">
        <v>83</v>
      </c>
      <c r="AW206" s="12" t="s">
        <v>36</v>
      </c>
      <c r="AX206" s="12" t="s">
        <v>73</v>
      </c>
      <c r="AY206" s="225" t="s">
        <v>137</v>
      </c>
    </row>
    <row r="207" spans="2:51" s="13" customFormat="1" ht="13.5">
      <c r="B207" s="226"/>
      <c r="C207" s="227"/>
      <c r="D207" s="206" t="s">
        <v>147</v>
      </c>
      <c r="E207" s="228" t="s">
        <v>23</v>
      </c>
      <c r="F207" s="229" t="s">
        <v>151</v>
      </c>
      <c r="G207" s="227"/>
      <c r="H207" s="230">
        <v>5.85</v>
      </c>
      <c r="I207" s="231"/>
      <c r="J207" s="227"/>
      <c r="K207" s="227"/>
      <c r="L207" s="232"/>
      <c r="M207" s="233"/>
      <c r="N207" s="234"/>
      <c r="O207" s="234"/>
      <c r="P207" s="234"/>
      <c r="Q207" s="234"/>
      <c r="R207" s="234"/>
      <c r="S207" s="234"/>
      <c r="T207" s="235"/>
      <c r="AT207" s="236" t="s">
        <v>147</v>
      </c>
      <c r="AU207" s="236" t="s">
        <v>83</v>
      </c>
      <c r="AV207" s="13" t="s">
        <v>152</v>
      </c>
      <c r="AW207" s="13" t="s">
        <v>36</v>
      </c>
      <c r="AX207" s="13" t="s">
        <v>73</v>
      </c>
      <c r="AY207" s="236" t="s">
        <v>137</v>
      </c>
    </row>
    <row r="208" spans="2:51" s="11" customFormat="1" ht="13.5">
      <c r="B208" s="204"/>
      <c r="C208" s="205"/>
      <c r="D208" s="206" t="s">
        <v>147</v>
      </c>
      <c r="E208" s="207" t="s">
        <v>23</v>
      </c>
      <c r="F208" s="208" t="s">
        <v>153</v>
      </c>
      <c r="G208" s="205"/>
      <c r="H208" s="207" t="s">
        <v>23</v>
      </c>
      <c r="I208" s="209"/>
      <c r="J208" s="205"/>
      <c r="K208" s="205"/>
      <c r="L208" s="210"/>
      <c r="M208" s="211"/>
      <c r="N208" s="212"/>
      <c r="O208" s="212"/>
      <c r="P208" s="212"/>
      <c r="Q208" s="212"/>
      <c r="R208" s="212"/>
      <c r="S208" s="212"/>
      <c r="T208" s="213"/>
      <c r="AT208" s="214" t="s">
        <v>147</v>
      </c>
      <c r="AU208" s="214" t="s">
        <v>83</v>
      </c>
      <c r="AV208" s="11" t="s">
        <v>81</v>
      </c>
      <c r="AW208" s="11" t="s">
        <v>36</v>
      </c>
      <c r="AX208" s="11" t="s">
        <v>73</v>
      </c>
      <c r="AY208" s="214" t="s">
        <v>137</v>
      </c>
    </row>
    <row r="209" spans="2:51" s="12" customFormat="1" ht="13.5">
      <c r="B209" s="215"/>
      <c r="C209" s="216"/>
      <c r="D209" s="206" t="s">
        <v>147</v>
      </c>
      <c r="E209" s="217" t="s">
        <v>23</v>
      </c>
      <c r="F209" s="218" t="s">
        <v>267</v>
      </c>
      <c r="G209" s="216"/>
      <c r="H209" s="219">
        <v>8.25</v>
      </c>
      <c r="I209" s="220"/>
      <c r="J209" s="216"/>
      <c r="K209" s="216"/>
      <c r="L209" s="221"/>
      <c r="M209" s="222"/>
      <c r="N209" s="223"/>
      <c r="O209" s="223"/>
      <c r="P209" s="223"/>
      <c r="Q209" s="223"/>
      <c r="R209" s="223"/>
      <c r="S209" s="223"/>
      <c r="T209" s="224"/>
      <c r="AT209" s="225" t="s">
        <v>147</v>
      </c>
      <c r="AU209" s="225" t="s">
        <v>83</v>
      </c>
      <c r="AV209" s="12" t="s">
        <v>83</v>
      </c>
      <c r="AW209" s="12" t="s">
        <v>36</v>
      </c>
      <c r="AX209" s="12" t="s">
        <v>73</v>
      </c>
      <c r="AY209" s="225" t="s">
        <v>137</v>
      </c>
    </row>
    <row r="210" spans="2:51" s="12" customFormat="1" ht="13.5">
      <c r="B210" s="215"/>
      <c r="C210" s="216"/>
      <c r="D210" s="206" t="s">
        <v>147</v>
      </c>
      <c r="E210" s="217" t="s">
        <v>23</v>
      </c>
      <c r="F210" s="218" t="s">
        <v>268</v>
      </c>
      <c r="G210" s="216"/>
      <c r="H210" s="219">
        <v>2.976</v>
      </c>
      <c r="I210" s="220"/>
      <c r="J210" s="216"/>
      <c r="K210" s="216"/>
      <c r="L210" s="221"/>
      <c r="M210" s="222"/>
      <c r="N210" s="223"/>
      <c r="O210" s="223"/>
      <c r="P210" s="223"/>
      <c r="Q210" s="223"/>
      <c r="R210" s="223"/>
      <c r="S210" s="223"/>
      <c r="T210" s="224"/>
      <c r="AT210" s="225" t="s">
        <v>147</v>
      </c>
      <c r="AU210" s="225" t="s">
        <v>83</v>
      </c>
      <c r="AV210" s="12" t="s">
        <v>83</v>
      </c>
      <c r="AW210" s="12" t="s">
        <v>36</v>
      </c>
      <c r="AX210" s="12" t="s">
        <v>73</v>
      </c>
      <c r="AY210" s="225" t="s">
        <v>137</v>
      </c>
    </row>
    <row r="211" spans="2:51" s="13" customFormat="1" ht="13.5">
      <c r="B211" s="226"/>
      <c r="C211" s="227"/>
      <c r="D211" s="206" t="s">
        <v>147</v>
      </c>
      <c r="E211" s="228" t="s">
        <v>23</v>
      </c>
      <c r="F211" s="229" t="s">
        <v>151</v>
      </c>
      <c r="G211" s="227"/>
      <c r="H211" s="230">
        <v>11.226</v>
      </c>
      <c r="I211" s="231"/>
      <c r="J211" s="227"/>
      <c r="K211" s="227"/>
      <c r="L211" s="232"/>
      <c r="M211" s="233"/>
      <c r="N211" s="234"/>
      <c r="O211" s="234"/>
      <c r="P211" s="234"/>
      <c r="Q211" s="234"/>
      <c r="R211" s="234"/>
      <c r="S211" s="234"/>
      <c r="T211" s="235"/>
      <c r="AT211" s="236" t="s">
        <v>147</v>
      </c>
      <c r="AU211" s="236" t="s">
        <v>83</v>
      </c>
      <c r="AV211" s="13" t="s">
        <v>152</v>
      </c>
      <c r="AW211" s="13" t="s">
        <v>36</v>
      </c>
      <c r="AX211" s="13" t="s">
        <v>73</v>
      </c>
      <c r="AY211" s="236" t="s">
        <v>137</v>
      </c>
    </row>
    <row r="212" spans="2:51" s="14" customFormat="1" ht="13.5">
      <c r="B212" s="237"/>
      <c r="C212" s="238"/>
      <c r="D212" s="206" t="s">
        <v>147</v>
      </c>
      <c r="E212" s="239" t="s">
        <v>23</v>
      </c>
      <c r="F212" s="240" t="s">
        <v>155</v>
      </c>
      <c r="G212" s="238"/>
      <c r="H212" s="241">
        <v>17.076</v>
      </c>
      <c r="I212" s="242"/>
      <c r="J212" s="238"/>
      <c r="K212" s="238"/>
      <c r="L212" s="243"/>
      <c r="M212" s="244"/>
      <c r="N212" s="245"/>
      <c r="O212" s="245"/>
      <c r="P212" s="245"/>
      <c r="Q212" s="245"/>
      <c r="R212" s="245"/>
      <c r="S212" s="245"/>
      <c r="T212" s="246"/>
      <c r="AT212" s="247" t="s">
        <v>147</v>
      </c>
      <c r="AU212" s="247" t="s">
        <v>83</v>
      </c>
      <c r="AV212" s="14" t="s">
        <v>145</v>
      </c>
      <c r="AW212" s="14" t="s">
        <v>36</v>
      </c>
      <c r="AX212" s="14" t="s">
        <v>81</v>
      </c>
      <c r="AY212" s="247" t="s">
        <v>137</v>
      </c>
    </row>
    <row r="213" spans="2:65" s="1" customFormat="1" ht="25.5" customHeight="1">
      <c r="B213" s="41"/>
      <c r="C213" s="192" t="s">
        <v>9</v>
      </c>
      <c r="D213" s="192" t="s">
        <v>140</v>
      </c>
      <c r="E213" s="193" t="s">
        <v>269</v>
      </c>
      <c r="F213" s="194" t="s">
        <v>270</v>
      </c>
      <c r="G213" s="195" t="s">
        <v>189</v>
      </c>
      <c r="H213" s="196">
        <v>28.2</v>
      </c>
      <c r="I213" s="197"/>
      <c r="J213" s="198">
        <f>ROUND(I213*H213,2)</f>
        <v>0</v>
      </c>
      <c r="K213" s="194" t="s">
        <v>144</v>
      </c>
      <c r="L213" s="61"/>
      <c r="M213" s="199" t="s">
        <v>23</v>
      </c>
      <c r="N213" s="200" t="s">
        <v>44</v>
      </c>
      <c r="O213" s="42"/>
      <c r="P213" s="201">
        <f>O213*H213</f>
        <v>0</v>
      </c>
      <c r="Q213" s="201">
        <v>0</v>
      </c>
      <c r="R213" s="201">
        <f>Q213*H213</f>
        <v>0</v>
      </c>
      <c r="S213" s="201">
        <v>0</v>
      </c>
      <c r="T213" s="202">
        <f>S213*H213</f>
        <v>0</v>
      </c>
      <c r="AR213" s="24" t="s">
        <v>239</v>
      </c>
      <c r="AT213" s="24" t="s">
        <v>140</v>
      </c>
      <c r="AU213" s="24" t="s">
        <v>83</v>
      </c>
      <c r="AY213" s="24" t="s">
        <v>137</v>
      </c>
      <c r="BE213" s="203">
        <f>IF(N213="základní",J213,0)</f>
        <v>0</v>
      </c>
      <c r="BF213" s="203">
        <f>IF(N213="snížená",J213,0)</f>
        <v>0</v>
      </c>
      <c r="BG213" s="203">
        <f>IF(N213="zákl. přenesená",J213,0)</f>
        <v>0</v>
      </c>
      <c r="BH213" s="203">
        <f>IF(N213="sníž. přenesená",J213,0)</f>
        <v>0</v>
      </c>
      <c r="BI213" s="203">
        <f>IF(N213="nulová",J213,0)</f>
        <v>0</v>
      </c>
      <c r="BJ213" s="24" t="s">
        <v>81</v>
      </c>
      <c r="BK213" s="203">
        <f>ROUND(I213*H213,2)</f>
        <v>0</v>
      </c>
      <c r="BL213" s="24" t="s">
        <v>239</v>
      </c>
      <c r="BM213" s="24" t="s">
        <v>271</v>
      </c>
    </row>
    <row r="214" spans="2:51" s="11" customFormat="1" ht="13.5">
      <c r="B214" s="204"/>
      <c r="C214" s="205"/>
      <c r="D214" s="206" t="s">
        <v>147</v>
      </c>
      <c r="E214" s="207" t="s">
        <v>23</v>
      </c>
      <c r="F214" s="208" t="s">
        <v>148</v>
      </c>
      <c r="G214" s="205"/>
      <c r="H214" s="207" t="s">
        <v>23</v>
      </c>
      <c r="I214" s="209"/>
      <c r="J214" s="205"/>
      <c r="K214" s="205"/>
      <c r="L214" s="210"/>
      <c r="M214" s="211"/>
      <c r="N214" s="212"/>
      <c r="O214" s="212"/>
      <c r="P214" s="212"/>
      <c r="Q214" s="212"/>
      <c r="R214" s="212"/>
      <c r="S214" s="212"/>
      <c r="T214" s="213"/>
      <c r="AT214" s="214" t="s">
        <v>147</v>
      </c>
      <c r="AU214" s="214" t="s">
        <v>83</v>
      </c>
      <c r="AV214" s="11" t="s">
        <v>81</v>
      </c>
      <c r="AW214" s="11" t="s">
        <v>36</v>
      </c>
      <c r="AX214" s="11" t="s">
        <v>73</v>
      </c>
      <c r="AY214" s="214" t="s">
        <v>137</v>
      </c>
    </row>
    <row r="215" spans="2:51" s="11" customFormat="1" ht="13.5">
      <c r="B215" s="204"/>
      <c r="C215" s="205"/>
      <c r="D215" s="206" t="s">
        <v>147</v>
      </c>
      <c r="E215" s="207" t="s">
        <v>23</v>
      </c>
      <c r="F215" s="208" t="s">
        <v>149</v>
      </c>
      <c r="G215" s="205"/>
      <c r="H215" s="207" t="s">
        <v>23</v>
      </c>
      <c r="I215" s="209"/>
      <c r="J215" s="205"/>
      <c r="K215" s="205"/>
      <c r="L215" s="210"/>
      <c r="M215" s="211"/>
      <c r="N215" s="212"/>
      <c r="O215" s="212"/>
      <c r="P215" s="212"/>
      <c r="Q215" s="212"/>
      <c r="R215" s="212"/>
      <c r="S215" s="212"/>
      <c r="T215" s="213"/>
      <c r="AT215" s="214" t="s">
        <v>147</v>
      </c>
      <c r="AU215" s="214" t="s">
        <v>83</v>
      </c>
      <c r="AV215" s="11" t="s">
        <v>81</v>
      </c>
      <c r="AW215" s="11" t="s">
        <v>36</v>
      </c>
      <c r="AX215" s="11" t="s">
        <v>73</v>
      </c>
      <c r="AY215" s="214" t="s">
        <v>137</v>
      </c>
    </row>
    <row r="216" spans="2:51" s="12" customFormat="1" ht="13.5">
      <c r="B216" s="215"/>
      <c r="C216" s="216"/>
      <c r="D216" s="206" t="s">
        <v>147</v>
      </c>
      <c r="E216" s="217" t="s">
        <v>23</v>
      </c>
      <c r="F216" s="218" t="s">
        <v>272</v>
      </c>
      <c r="G216" s="216"/>
      <c r="H216" s="219">
        <v>11.7</v>
      </c>
      <c r="I216" s="220"/>
      <c r="J216" s="216"/>
      <c r="K216" s="216"/>
      <c r="L216" s="221"/>
      <c r="M216" s="222"/>
      <c r="N216" s="223"/>
      <c r="O216" s="223"/>
      <c r="P216" s="223"/>
      <c r="Q216" s="223"/>
      <c r="R216" s="223"/>
      <c r="S216" s="223"/>
      <c r="T216" s="224"/>
      <c r="AT216" s="225" t="s">
        <v>147</v>
      </c>
      <c r="AU216" s="225" t="s">
        <v>83</v>
      </c>
      <c r="AV216" s="12" t="s">
        <v>83</v>
      </c>
      <c r="AW216" s="12" t="s">
        <v>36</v>
      </c>
      <c r="AX216" s="12" t="s">
        <v>73</v>
      </c>
      <c r="AY216" s="225" t="s">
        <v>137</v>
      </c>
    </row>
    <row r="217" spans="2:51" s="13" customFormat="1" ht="13.5">
      <c r="B217" s="226"/>
      <c r="C217" s="227"/>
      <c r="D217" s="206" t="s">
        <v>147</v>
      </c>
      <c r="E217" s="228" t="s">
        <v>23</v>
      </c>
      <c r="F217" s="229" t="s">
        <v>151</v>
      </c>
      <c r="G217" s="227"/>
      <c r="H217" s="230">
        <v>11.7</v>
      </c>
      <c r="I217" s="231"/>
      <c r="J217" s="227"/>
      <c r="K217" s="227"/>
      <c r="L217" s="232"/>
      <c r="M217" s="233"/>
      <c r="N217" s="234"/>
      <c r="O217" s="234"/>
      <c r="P217" s="234"/>
      <c r="Q217" s="234"/>
      <c r="R217" s="234"/>
      <c r="S217" s="234"/>
      <c r="T217" s="235"/>
      <c r="AT217" s="236" t="s">
        <v>147</v>
      </c>
      <c r="AU217" s="236" t="s">
        <v>83</v>
      </c>
      <c r="AV217" s="13" t="s">
        <v>152</v>
      </c>
      <c r="AW217" s="13" t="s">
        <v>36</v>
      </c>
      <c r="AX217" s="13" t="s">
        <v>73</v>
      </c>
      <c r="AY217" s="236" t="s">
        <v>137</v>
      </c>
    </row>
    <row r="218" spans="2:51" s="11" customFormat="1" ht="13.5">
      <c r="B218" s="204"/>
      <c r="C218" s="205"/>
      <c r="D218" s="206" t="s">
        <v>147</v>
      </c>
      <c r="E218" s="207" t="s">
        <v>23</v>
      </c>
      <c r="F218" s="208" t="s">
        <v>153</v>
      </c>
      <c r="G218" s="205"/>
      <c r="H218" s="207" t="s">
        <v>23</v>
      </c>
      <c r="I218" s="209"/>
      <c r="J218" s="205"/>
      <c r="K218" s="205"/>
      <c r="L218" s="210"/>
      <c r="M218" s="211"/>
      <c r="N218" s="212"/>
      <c r="O218" s="212"/>
      <c r="P218" s="212"/>
      <c r="Q218" s="212"/>
      <c r="R218" s="212"/>
      <c r="S218" s="212"/>
      <c r="T218" s="213"/>
      <c r="AT218" s="214" t="s">
        <v>147</v>
      </c>
      <c r="AU218" s="214" t="s">
        <v>83</v>
      </c>
      <c r="AV218" s="11" t="s">
        <v>81</v>
      </c>
      <c r="AW218" s="11" t="s">
        <v>36</v>
      </c>
      <c r="AX218" s="11" t="s">
        <v>73</v>
      </c>
      <c r="AY218" s="214" t="s">
        <v>137</v>
      </c>
    </row>
    <row r="219" spans="2:51" s="12" customFormat="1" ht="13.5">
      <c r="B219" s="215"/>
      <c r="C219" s="216"/>
      <c r="D219" s="206" t="s">
        <v>147</v>
      </c>
      <c r="E219" s="217" t="s">
        <v>23</v>
      </c>
      <c r="F219" s="218" t="s">
        <v>273</v>
      </c>
      <c r="G219" s="216"/>
      <c r="H219" s="219">
        <v>16.5</v>
      </c>
      <c r="I219" s="220"/>
      <c r="J219" s="216"/>
      <c r="K219" s="216"/>
      <c r="L219" s="221"/>
      <c r="M219" s="222"/>
      <c r="N219" s="223"/>
      <c r="O219" s="223"/>
      <c r="P219" s="223"/>
      <c r="Q219" s="223"/>
      <c r="R219" s="223"/>
      <c r="S219" s="223"/>
      <c r="T219" s="224"/>
      <c r="AT219" s="225" t="s">
        <v>147</v>
      </c>
      <c r="AU219" s="225" t="s">
        <v>83</v>
      </c>
      <c r="AV219" s="12" t="s">
        <v>83</v>
      </c>
      <c r="AW219" s="12" t="s">
        <v>36</v>
      </c>
      <c r="AX219" s="12" t="s">
        <v>73</v>
      </c>
      <c r="AY219" s="225" t="s">
        <v>137</v>
      </c>
    </row>
    <row r="220" spans="2:51" s="13" customFormat="1" ht="13.5">
      <c r="B220" s="226"/>
      <c r="C220" s="227"/>
      <c r="D220" s="206" t="s">
        <v>147</v>
      </c>
      <c r="E220" s="228" t="s">
        <v>23</v>
      </c>
      <c r="F220" s="229" t="s">
        <v>151</v>
      </c>
      <c r="G220" s="227"/>
      <c r="H220" s="230">
        <v>16.5</v>
      </c>
      <c r="I220" s="231"/>
      <c r="J220" s="227"/>
      <c r="K220" s="227"/>
      <c r="L220" s="232"/>
      <c r="M220" s="233"/>
      <c r="N220" s="234"/>
      <c r="O220" s="234"/>
      <c r="P220" s="234"/>
      <c r="Q220" s="234"/>
      <c r="R220" s="234"/>
      <c r="S220" s="234"/>
      <c r="T220" s="235"/>
      <c r="AT220" s="236" t="s">
        <v>147</v>
      </c>
      <c r="AU220" s="236" t="s">
        <v>83</v>
      </c>
      <c r="AV220" s="13" t="s">
        <v>152</v>
      </c>
      <c r="AW220" s="13" t="s">
        <v>36</v>
      </c>
      <c r="AX220" s="13" t="s">
        <v>73</v>
      </c>
      <c r="AY220" s="236" t="s">
        <v>137</v>
      </c>
    </row>
    <row r="221" spans="2:51" s="14" customFormat="1" ht="13.5">
      <c r="B221" s="237"/>
      <c r="C221" s="238"/>
      <c r="D221" s="206" t="s">
        <v>147</v>
      </c>
      <c r="E221" s="239" t="s">
        <v>23</v>
      </c>
      <c r="F221" s="240" t="s">
        <v>155</v>
      </c>
      <c r="G221" s="238"/>
      <c r="H221" s="241">
        <v>28.2</v>
      </c>
      <c r="I221" s="242"/>
      <c r="J221" s="238"/>
      <c r="K221" s="238"/>
      <c r="L221" s="243"/>
      <c r="M221" s="244"/>
      <c r="N221" s="245"/>
      <c r="O221" s="245"/>
      <c r="P221" s="245"/>
      <c r="Q221" s="245"/>
      <c r="R221" s="245"/>
      <c r="S221" s="245"/>
      <c r="T221" s="246"/>
      <c r="AT221" s="247" t="s">
        <v>147</v>
      </c>
      <c r="AU221" s="247" t="s">
        <v>83</v>
      </c>
      <c r="AV221" s="14" t="s">
        <v>145</v>
      </c>
      <c r="AW221" s="14" t="s">
        <v>36</v>
      </c>
      <c r="AX221" s="14" t="s">
        <v>81</v>
      </c>
      <c r="AY221" s="247" t="s">
        <v>137</v>
      </c>
    </row>
    <row r="222" spans="2:65" s="1" customFormat="1" ht="16.5" customHeight="1">
      <c r="B222" s="41"/>
      <c r="C222" s="248" t="s">
        <v>274</v>
      </c>
      <c r="D222" s="248" t="s">
        <v>194</v>
      </c>
      <c r="E222" s="249" t="s">
        <v>275</v>
      </c>
      <c r="F222" s="250" t="s">
        <v>276</v>
      </c>
      <c r="G222" s="251" t="s">
        <v>189</v>
      </c>
      <c r="H222" s="252">
        <v>28.2</v>
      </c>
      <c r="I222" s="253"/>
      <c r="J222" s="254">
        <f>ROUND(I222*H222,2)</f>
        <v>0</v>
      </c>
      <c r="K222" s="250" t="s">
        <v>144</v>
      </c>
      <c r="L222" s="255"/>
      <c r="M222" s="256" t="s">
        <v>23</v>
      </c>
      <c r="N222" s="257" t="s">
        <v>44</v>
      </c>
      <c r="O222" s="42"/>
      <c r="P222" s="201">
        <f>O222*H222</f>
        <v>0</v>
      </c>
      <c r="Q222" s="201">
        <v>6E-05</v>
      </c>
      <c r="R222" s="201">
        <f>Q222*H222</f>
        <v>0.001692</v>
      </c>
      <c r="S222" s="201">
        <v>0</v>
      </c>
      <c r="T222" s="202">
        <f>S222*H222</f>
        <v>0</v>
      </c>
      <c r="AR222" s="24" t="s">
        <v>277</v>
      </c>
      <c r="AT222" s="24" t="s">
        <v>194</v>
      </c>
      <c r="AU222" s="24" t="s">
        <v>83</v>
      </c>
      <c r="AY222" s="24" t="s">
        <v>137</v>
      </c>
      <c r="BE222" s="203">
        <f>IF(N222="základní",J222,0)</f>
        <v>0</v>
      </c>
      <c r="BF222" s="203">
        <f>IF(N222="snížená",J222,0)</f>
        <v>0</v>
      </c>
      <c r="BG222" s="203">
        <f>IF(N222="zákl. přenesená",J222,0)</f>
        <v>0</v>
      </c>
      <c r="BH222" s="203">
        <f>IF(N222="sníž. přenesená",J222,0)</f>
        <v>0</v>
      </c>
      <c r="BI222" s="203">
        <f>IF(N222="nulová",J222,0)</f>
        <v>0</v>
      </c>
      <c r="BJ222" s="24" t="s">
        <v>81</v>
      </c>
      <c r="BK222" s="203">
        <f>ROUND(I222*H222,2)</f>
        <v>0</v>
      </c>
      <c r="BL222" s="24" t="s">
        <v>239</v>
      </c>
      <c r="BM222" s="24" t="s">
        <v>278</v>
      </c>
    </row>
    <row r="223" spans="2:65" s="1" customFormat="1" ht="38.25" customHeight="1">
      <c r="B223" s="41"/>
      <c r="C223" s="192" t="s">
        <v>279</v>
      </c>
      <c r="D223" s="192" t="s">
        <v>140</v>
      </c>
      <c r="E223" s="193" t="s">
        <v>280</v>
      </c>
      <c r="F223" s="194" t="s">
        <v>281</v>
      </c>
      <c r="G223" s="195" t="s">
        <v>234</v>
      </c>
      <c r="H223" s="196">
        <v>0.148</v>
      </c>
      <c r="I223" s="197"/>
      <c r="J223" s="198">
        <f>ROUND(I223*H223,2)</f>
        <v>0</v>
      </c>
      <c r="K223" s="194" t="s">
        <v>144</v>
      </c>
      <c r="L223" s="61"/>
      <c r="M223" s="199" t="s">
        <v>23</v>
      </c>
      <c r="N223" s="200" t="s">
        <v>44</v>
      </c>
      <c r="O223" s="42"/>
      <c r="P223" s="201">
        <f>O223*H223</f>
        <v>0</v>
      </c>
      <c r="Q223" s="201">
        <v>0</v>
      </c>
      <c r="R223" s="201">
        <f>Q223*H223</f>
        <v>0</v>
      </c>
      <c r="S223" s="201">
        <v>0</v>
      </c>
      <c r="T223" s="202">
        <f>S223*H223</f>
        <v>0</v>
      </c>
      <c r="AR223" s="24" t="s">
        <v>239</v>
      </c>
      <c r="AT223" s="24" t="s">
        <v>140</v>
      </c>
      <c r="AU223" s="24" t="s">
        <v>83</v>
      </c>
      <c r="AY223" s="24" t="s">
        <v>137</v>
      </c>
      <c r="BE223" s="203">
        <f>IF(N223="základní",J223,0)</f>
        <v>0</v>
      </c>
      <c r="BF223" s="203">
        <f>IF(N223="snížená",J223,0)</f>
        <v>0</v>
      </c>
      <c r="BG223" s="203">
        <f>IF(N223="zákl. přenesená",J223,0)</f>
        <v>0</v>
      </c>
      <c r="BH223" s="203">
        <f>IF(N223="sníž. přenesená",J223,0)</f>
        <v>0</v>
      </c>
      <c r="BI223" s="203">
        <f>IF(N223="nulová",J223,0)</f>
        <v>0</v>
      </c>
      <c r="BJ223" s="24" t="s">
        <v>81</v>
      </c>
      <c r="BK223" s="203">
        <f>ROUND(I223*H223,2)</f>
        <v>0</v>
      </c>
      <c r="BL223" s="24" t="s">
        <v>239</v>
      </c>
      <c r="BM223" s="24" t="s">
        <v>282</v>
      </c>
    </row>
    <row r="224" spans="2:65" s="1" customFormat="1" ht="38.25" customHeight="1">
      <c r="B224" s="41"/>
      <c r="C224" s="192" t="s">
        <v>283</v>
      </c>
      <c r="D224" s="192" t="s">
        <v>140</v>
      </c>
      <c r="E224" s="193" t="s">
        <v>284</v>
      </c>
      <c r="F224" s="194" t="s">
        <v>285</v>
      </c>
      <c r="G224" s="195" t="s">
        <v>234</v>
      </c>
      <c r="H224" s="196">
        <v>0.148</v>
      </c>
      <c r="I224" s="197"/>
      <c r="J224" s="198">
        <f>ROUND(I224*H224,2)</f>
        <v>0</v>
      </c>
      <c r="K224" s="194" t="s">
        <v>144</v>
      </c>
      <c r="L224" s="61"/>
      <c r="M224" s="199" t="s">
        <v>23</v>
      </c>
      <c r="N224" s="200" t="s">
        <v>44</v>
      </c>
      <c r="O224" s="42"/>
      <c r="P224" s="201">
        <f>O224*H224</f>
        <v>0</v>
      </c>
      <c r="Q224" s="201">
        <v>0</v>
      </c>
      <c r="R224" s="201">
        <f>Q224*H224</f>
        <v>0</v>
      </c>
      <c r="S224" s="201">
        <v>0</v>
      </c>
      <c r="T224" s="202">
        <f>S224*H224</f>
        <v>0</v>
      </c>
      <c r="AR224" s="24" t="s">
        <v>239</v>
      </c>
      <c r="AT224" s="24" t="s">
        <v>140</v>
      </c>
      <c r="AU224" s="24" t="s">
        <v>83</v>
      </c>
      <c r="AY224" s="24" t="s">
        <v>137</v>
      </c>
      <c r="BE224" s="203">
        <f>IF(N224="základní",J224,0)</f>
        <v>0</v>
      </c>
      <c r="BF224" s="203">
        <f>IF(N224="snížená",J224,0)</f>
        <v>0</v>
      </c>
      <c r="BG224" s="203">
        <f>IF(N224="zákl. přenesená",J224,0)</f>
        <v>0</v>
      </c>
      <c r="BH224" s="203">
        <f>IF(N224="sníž. přenesená",J224,0)</f>
        <v>0</v>
      </c>
      <c r="BI224" s="203">
        <f>IF(N224="nulová",J224,0)</f>
        <v>0</v>
      </c>
      <c r="BJ224" s="24" t="s">
        <v>81</v>
      </c>
      <c r="BK224" s="203">
        <f>ROUND(I224*H224,2)</f>
        <v>0</v>
      </c>
      <c r="BL224" s="24" t="s">
        <v>239</v>
      </c>
      <c r="BM224" s="24" t="s">
        <v>286</v>
      </c>
    </row>
    <row r="225" spans="2:63" s="10" customFormat="1" ht="29.85" customHeight="1">
      <c r="B225" s="176"/>
      <c r="C225" s="177"/>
      <c r="D225" s="178" t="s">
        <v>72</v>
      </c>
      <c r="E225" s="190" t="s">
        <v>287</v>
      </c>
      <c r="F225" s="190" t="s">
        <v>288</v>
      </c>
      <c r="G225" s="177"/>
      <c r="H225" s="177"/>
      <c r="I225" s="180"/>
      <c r="J225" s="191">
        <f>BK225</f>
        <v>0</v>
      </c>
      <c r="K225" s="177"/>
      <c r="L225" s="182"/>
      <c r="M225" s="183"/>
      <c r="N225" s="184"/>
      <c r="O225" s="184"/>
      <c r="P225" s="185">
        <f>SUM(P226:P239)</f>
        <v>0</v>
      </c>
      <c r="Q225" s="184"/>
      <c r="R225" s="185">
        <f>SUM(R226:R239)</f>
        <v>0</v>
      </c>
      <c r="S225" s="184"/>
      <c r="T225" s="186">
        <f>SUM(T226:T239)</f>
        <v>0.17265</v>
      </c>
      <c r="AR225" s="187" t="s">
        <v>83</v>
      </c>
      <c r="AT225" s="188" t="s">
        <v>72</v>
      </c>
      <c r="AU225" s="188" t="s">
        <v>81</v>
      </c>
      <c r="AY225" s="187" t="s">
        <v>137</v>
      </c>
      <c r="BK225" s="189">
        <f>SUM(BK226:BK239)</f>
        <v>0</v>
      </c>
    </row>
    <row r="226" spans="2:65" s="1" customFormat="1" ht="16.5" customHeight="1">
      <c r="B226" s="41"/>
      <c r="C226" s="192" t="s">
        <v>289</v>
      </c>
      <c r="D226" s="192" t="s">
        <v>140</v>
      </c>
      <c r="E226" s="193" t="s">
        <v>290</v>
      </c>
      <c r="F226" s="194" t="s">
        <v>291</v>
      </c>
      <c r="G226" s="195" t="s">
        <v>292</v>
      </c>
      <c r="H226" s="196">
        <v>3</v>
      </c>
      <c r="I226" s="197"/>
      <c r="J226" s="198">
        <f>ROUND(I226*H226,2)</f>
        <v>0</v>
      </c>
      <c r="K226" s="194" t="s">
        <v>144</v>
      </c>
      <c r="L226" s="61"/>
      <c r="M226" s="199" t="s">
        <v>23</v>
      </c>
      <c r="N226" s="200" t="s">
        <v>44</v>
      </c>
      <c r="O226" s="42"/>
      <c r="P226" s="201">
        <f>O226*H226</f>
        <v>0</v>
      </c>
      <c r="Q226" s="201">
        <v>0</v>
      </c>
      <c r="R226" s="201">
        <f>Q226*H226</f>
        <v>0</v>
      </c>
      <c r="S226" s="201">
        <v>0.01933</v>
      </c>
      <c r="T226" s="202">
        <f>S226*H226</f>
        <v>0.05799</v>
      </c>
      <c r="AR226" s="24" t="s">
        <v>239</v>
      </c>
      <c r="AT226" s="24" t="s">
        <v>140</v>
      </c>
      <c r="AU226" s="24" t="s">
        <v>83</v>
      </c>
      <c r="AY226" s="24" t="s">
        <v>137</v>
      </c>
      <c r="BE226" s="203">
        <f>IF(N226="základní",J226,0)</f>
        <v>0</v>
      </c>
      <c r="BF226" s="203">
        <f>IF(N226="snížená",J226,0)</f>
        <v>0</v>
      </c>
      <c r="BG226" s="203">
        <f>IF(N226="zákl. přenesená",J226,0)</f>
        <v>0</v>
      </c>
      <c r="BH226" s="203">
        <f>IF(N226="sníž. přenesená",J226,0)</f>
        <v>0</v>
      </c>
      <c r="BI226" s="203">
        <f>IF(N226="nulová",J226,0)</f>
        <v>0</v>
      </c>
      <c r="BJ226" s="24" t="s">
        <v>81</v>
      </c>
      <c r="BK226" s="203">
        <f>ROUND(I226*H226,2)</f>
        <v>0</v>
      </c>
      <c r="BL226" s="24" t="s">
        <v>239</v>
      </c>
      <c r="BM226" s="24" t="s">
        <v>293</v>
      </c>
    </row>
    <row r="227" spans="2:51" s="11" customFormat="1" ht="13.5">
      <c r="B227" s="204"/>
      <c r="C227" s="205"/>
      <c r="D227" s="206" t="s">
        <v>147</v>
      </c>
      <c r="E227" s="207" t="s">
        <v>23</v>
      </c>
      <c r="F227" s="208" t="s">
        <v>219</v>
      </c>
      <c r="G227" s="205"/>
      <c r="H227" s="207" t="s">
        <v>23</v>
      </c>
      <c r="I227" s="209"/>
      <c r="J227" s="205"/>
      <c r="K227" s="205"/>
      <c r="L227" s="210"/>
      <c r="M227" s="211"/>
      <c r="N227" s="212"/>
      <c r="O227" s="212"/>
      <c r="P227" s="212"/>
      <c r="Q227" s="212"/>
      <c r="R227" s="212"/>
      <c r="S227" s="212"/>
      <c r="T227" s="213"/>
      <c r="AT227" s="214" t="s">
        <v>147</v>
      </c>
      <c r="AU227" s="214" t="s">
        <v>83</v>
      </c>
      <c r="AV227" s="11" t="s">
        <v>81</v>
      </c>
      <c r="AW227" s="11" t="s">
        <v>36</v>
      </c>
      <c r="AX227" s="11" t="s">
        <v>73</v>
      </c>
      <c r="AY227" s="214" t="s">
        <v>137</v>
      </c>
    </row>
    <row r="228" spans="2:51" s="12" customFormat="1" ht="13.5">
      <c r="B228" s="215"/>
      <c r="C228" s="216"/>
      <c r="D228" s="206" t="s">
        <v>147</v>
      </c>
      <c r="E228" s="217" t="s">
        <v>23</v>
      </c>
      <c r="F228" s="218" t="s">
        <v>294</v>
      </c>
      <c r="G228" s="216"/>
      <c r="H228" s="219">
        <v>3</v>
      </c>
      <c r="I228" s="220"/>
      <c r="J228" s="216"/>
      <c r="K228" s="216"/>
      <c r="L228" s="221"/>
      <c r="M228" s="222"/>
      <c r="N228" s="223"/>
      <c r="O228" s="223"/>
      <c r="P228" s="223"/>
      <c r="Q228" s="223"/>
      <c r="R228" s="223"/>
      <c r="S228" s="223"/>
      <c r="T228" s="224"/>
      <c r="AT228" s="225" t="s">
        <v>147</v>
      </c>
      <c r="AU228" s="225" t="s">
        <v>83</v>
      </c>
      <c r="AV228" s="12" t="s">
        <v>83</v>
      </c>
      <c r="AW228" s="12" t="s">
        <v>36</v>
      </c>
      <c r="AX228" s="12" t="s">
        <v>73</v>
      </c>
      <c r="AY228" s="225" t="s">
        <v>137</v>
      </c>
    </row>
    <row r="229" spans="2:51" s="14" customFormat="1" ht="13.5">
      <c r="B229" s="237"/>
      <c r="C229" s="238"/>
      <c r="D229" s="206" t="s">
        <v>147</v>
      </c>
      <c r="E229" s="239" t="s">
        <v>23</v>
      </c>
      <c r="F229" s="240" t="s">
        <v>155</v>
      </c>
      <c r="G229" s="238"/>
      <c r="H229" s="241">
        <v>3</v>
      </c>
      <c r="I229" s="242"/>
      <c r="J229" s="238"/>
      <c r="K229" s="238"/>
      <c r="L229" s="243"/>
      <c r="M229" s="244"/>
      <c r="N229" s="245"/>
      <c r="O229" s="245"/>
      <c r="P229" s="245"/>
      <c r="Q229" s="245"/>
      <c r="R229" s="245"/>
      <c r="S229" s="245"/>
      <c r="T229" s="246"/>
      <c r="AT229" s="247" t="s">
        <v>147</v>
      </c>
      <c r="AU229" s="247" t="s">
        <v>83</v>
      </c>
      <c r="AV229" s="14" t="s">
        <v>145</v>
      </c>
      <c r="AW229" s="14" t="s">
        <v>36</v>
      </c>
      <c r="AX229" s="14" t="s">
        <v>81</v>
      </c>
      <c r="AY229" s="247" t="s">
        <v>137</v>
      </c>
    </row>
    <row r="230" spans="2:65" s="1" customFormat="1" ht="16.5" customHeight="1">
      <c r="B230" s="41"/>
      <c r="C230" s="192" t="s">
        <v>295</v>
      </c>
      <c r="D230" s="192" t="s">
        <v>140</v>
      </c>
      <c r="E230" s="193" t="s">
        <v>296</v>
      </c>
      <c r="F230" s="194" t="s">
        <v>297</v>
      </c>
      <c r="G230" s="195" t="s">
        <v>292</v>
      </c>
      <c r="H230" s="196">
        <v>3</v>
      </c>
      <c r="I230" s="197"/>
      <c r="J230" s="198">
        <f>ROUND(I230*H230,2)</f>
        <v>0</v>
      </c>
      <c r="K230" s="194" t="s">
        <v>144</v>
      </c>
      <c r="L230" s="61"/>
      <c r="M230" s="199" t="s">
        <v>23</v>
      </c>
      <c r="N230" s="200" t="s">
        <v>44</v>
      </c>
      <c r="O230" s="42"/>
      <c r="P230" s="201">
        <f>O230*H230</f>
        <v>0</v>
      </c>
      <c r="Q230" s="201">
        <v>0</v>
      </c>
      <c r="R230" s="201">
        <f>Q230*H230</f>
        <v>0</v>
      </c>
      <c r="S230" s="201">
        <v>0.0172</v>
      </c>
      <c r="T230" s="202">
        <f>S230*H230</f>
        <v>0.0516</v>
      </c>
      <c r="AR230" s="24" t="s">
        <v>239</v>
      </c>
      <c r="AT230" s="24" t="s">
        <v>140</v>
      </c>
      <c r="AU230" s="24" t="s">
        <v>83</v>
      </c>
      <c r="AY230" s="24" t="s">
        <v>137</v>
      </c>
      <c r="BE230" s="203">
        <f>IF(N230="základní",J230,0)</f>
        <v>0</v>
      </c>
      <c r="BF230" s="203">
        <f>IF(N230="snížená",J230,0)</f>
        <v>0</v>
      </c>
      <c r="BG230" s="203">
        <f>IF(N230="zákl. přenesená",J230,0)</f>
        <v>0</v>
      </c>
      <c r="BH230" s="203">
        <f>IF(N230="sníž. přenesená",J230,0)</f>
        <v>0</v>
      </c>
      <c r="BI230" s="203">
        <f>IF(N230="nulová",J230,0)</f>
        <v>0</v>
      </c>
      <c r="BJ230" s="24" t="s">
        <v>81</v>
      </c>
      <c r="BK230" s="203">
        <f>ROUND(I230*H230,2)</f>
        <v>0</v>
      </c>
      <c r="BL230" s="24" t="s">
        <v>239</v>
      </c>
      <c r="BM230" s="24" t="s">
        <v>298</v>
      </c>
    </row>
    <row r="231" spans="2:51" s="11" customFormat="1" ht="13.5">
      <c r="B231" s="204"/>
      <c r="C231" s="205"/>
      <c r="D231" s="206" t="s">
        <v>147</v>
      </c>
      <c r="E231" s="207" t="s">
        <v>23</v>
      </c>
      <c r="F231" s="208" t="s">
        <v>219</v>
      </c>
      <c r="G231" s="205"/>
      <c r="H231" s="207" t="s">
        <v>23</v>
      </c>
      <c r="I231" s="209"/>
      <c r="J231" s="205"/>
      <c r="K231" s="205"/>
      <c r="L231" s="210"/>
      <c r="M231" s="211"/>
      <c r="N231" s="212"/>
      <c r="O231" s="212"/>
      <c r="P231" s="212"/>
      <c r="Q231" s="212"/>
      <c r="R231" s="212"/>
      <c r="S231" s="212"/>
      <c r="T231" s="213"/>
      <c r="AT231" s="214" t="s">
        <v>147</v>
      </c>
      <c r="AU231" s="214" t="s">
        <v>83</v>
      </c>
      <c r="AV231" s="11" t="s">
        <v>81</v>
      </c>
      <c r="AW231" s="11" t="s">
        <v>36</v>
      </c>
      <c r="AX231" s="11" t="s">
        <v>73</v>
      </c>
      <c r="AY231" s="214" t="s">
        <v>137</v>
      </c>
    </row>
    <row r="232" spans="2:51" s="12" customFormat="1" ht="13.5">
      <c r="B232" s="215"/>
      <c r="C232" s="216"/>
      <c r="D232" s="206" t="s">
        <v>147</v>
      </c>
      <c r="E232" s="217" t="s">
        <v>23</v>
      </c>
      <c r="F232" s="218" t="s">
        <v>294</v>
      </c>
      <c r="G232" s="216"/>
      <c r="H232" s="219">
        <v>3</v>
      </c>
      <c r="I232" s="220"/>
      <c r="J232" s="216"/>
      <c r="K232" s="216"/>
      <c r="L232" s="221"/>
      <c r="M232" s="222"/>
      <c r="N232" s="223"/>
      <c r="O232" s="223"/>
      <c r="P232" s="223"/>
      <c r="Q232" s="223"/>
      <c r="R232" s="223"/>
      <c r="S232" s="223"/>
      <c r="T232" s="224"/>
      <c r="AT232" s="225" t="s">
        <v>147</v>
      </c>
      <c r="AU232" s="225" t="s">
        <v>83</v>
      </c>
      <c r="AV232" s="12" t="s">
        <v>83</v>
      </c>
      <c r="AW232" s="12" t="s">
        <v>36</v>
      </c>
      <c r="AX232" s="12" t="s">
        <v>73</v>
      </c>
      <c r="AY232" s="225" t="s">
        <v>137</v>
      </c>
    </row>
    <row r="233" spans="2:51" s="14" customFormat="1" ht="13.5">
      <c r="B233" s="237"/>
      <c r="C233" s="238"/>
      <c r="D233" s="206" t="s">
        <v>147</v>
      </c>
      <c r="E233" s="239" t="s">
        <v>23</v>
      </c>
      <c r="F233" s="240" t="s">
        <v>155</v>
      </c>
      <c r="G233" s="238"/>
      <c r="H233" s="241">
        <v>3</v>
      </c>
      <c r="I233" s="242"/>
      <c r="J233" s="238"/>
      <c r="K233" s="238"/>
      <c r="L233" s="243"/>
      <c r="M233" s="244"/>
      <c r="N233" s="245"/>
      <c r="O233" s="245"/>
      <c r="P233" s="245"/>
      <c r="Q233" s="245"/>
      <c r="R233" s="245"/>
      <c r="S233" s="245"/>
      <c r="T233" s="246"/>
      <c r="AT233" s="247" t="s">
        <v>147</v>
      </c>
      <c r="AU233" s="247" t="s">
        <v>83</v>
      </c>
      <c r="AV233" s="14" t="s">
        <v>145</v>
      </c>
      <c r="AW233" s="14" t="s">
        <v>36</v>
      </c>
      <c r="AX233" s="14" t="s">
        <v>81</v>
      </c>
      <c r="AY233" s="247" t="s">
        <v>137</v>
      </c>
    </row>
    <row r="234" spans="2:65" s="1" customFormat="1" ht="16.5" customHeight="1">
      <c r="B234" s="41"/>
      <c r="C234" s="192" t="s">
        <v>299</v>
      </c>
      <c r="D234" s="192" t="s">
        <v>140</v>
      </c>
      <c r="E234" s="193" t="s">
        <v>300</v>
      </c>
      <c r="F234" s="194" t="s">
        <v>301</v>
      </c>
      <c r="G234" s="195" t="s">
        <v>292</v>
      </c>
      <c r="H234" s="196">
        <v>3</v>
      </c>
      <c r="I234" s="197"/>
      <c r="J234" s="198">
        <f>ROUND(I234*H234,2)</f>
        <v>0</v>
      </c>
      <c r="K234" s="194" t="s">
        <v>144</v>
      </c>
      <c r="L234" s="61"/>
      <c r="M234" s="199" t="s">
        <v>23</v>
      </c>
      <c r="N234" s="200" t="s">
        <v>44</v>
      </c>
      <c r="O234" s="42"/>
      <c r="P234" s="201">
        <f>O234*H234</f>
        <v>0</v>
      </c>
      <c r="Q234" s="201">
        <v>0</v>
      </c>
      <c r="R234" s="201">
        <f>Q234*H234</f>
        <v>0</v>
      </c>
      <c r="S234" s="201">
        <v>0.01946</v>
      </c>
      <c r="T234" s="202">
        <f>S234*H234</f>
        <v>0.05838</v>
      </c>
      <c r="AR234" s="24" t="s">
        <v>239</v>
      </c>
      <c r="AT234" s="24" t="s">
        <v>140</v>
      </c>
      <c r="AU234" s="24" t="s">
        <v>83</v>
      </c>
      <c r="AY234" s="24" t="s">
        <v>137</v>
      </c>
      <c r="BE234" s="203">
        <f>IF(N234="základní",J234,0)</f>
        <v>0</v>
      </c>
      <c r="BF234" s="203">
        <f>IF(N234="snížená",J234,0)</f>
        <v>0</v>
      </c>
      <c r="BG234" s="203">
        <f>IF(N234="zákl. přenesená",J234,0)</f>
        <v>0</v>
      </c>
      <c r="BH234" s="203">
        <f>IF(N234="sníž. přenesená",J234,0)</f>
        <v>0</v>
      </c>
      <c r="BI234" s="203">
        <f>IF(N234="nulová",J234,0)</f>
        <v>0</v>
      </c>
      <c r="BJ234" s="24" t="s">
        <v>81</v>
      </c>
      <c r="BK234" s="203">
        <f>ROUND(I234*H234,2)</f>
        <v>0</v>
      </c>
      <c r="BL234" s="24" t="s">
        <v>239</v>
      </c>
      <c r="BM234" s="24" t="s">
        <v>302</v>
      </c>
    </row>
    <row r="235" spans="2:51" s="11" customFormat="1" ht="13.5">
      <c r="B235" s="204"/>
      <c r="C235" s="205"/>
      <c r="D235" s="206" t="s">
        <v>147</v>
      </c>
      <c r="E235" s="207" t="s">
        <v>23</v>
      </c>
      <c r="F235" s="208" t="s">
        <v>219</v>
      </c>
      <c r="G235" s="205"/>
      <c r="H235" s="207" t="s">
        <v>23</v>
      </c>
      <c r="I235" s="209"/>
      <c r="J235" s="205"/>
      <c r="K235" s="205"/>
      <c r="L235" s="210"/>
      <c r="M235" s="211"/>
      <c r="N235" s="212"/>
      <c r="O235" s="212"/>
      <c r="P235" s="212"/>
      <c r="Q235" s="212"/>
      <c r="R235" s="212"/>
      <c r="S235" s="212"/>
      <c r="T235" s="213"/>
      <c r="AT235" s="214" t="s">
        <v>147</v>
      </c>
      <c r="AU235" s="214" t="s">
        <v>83</v>
      </c>
      <c r="AV235" s="11" t="s">
        <v>81</v>
      </c>
      <c r="AW235" s="11" t="s">
        <v>36</v>
      </c>
      <c r="AX235" s="11" t="s">
        <v>73</v>
      </c>
      <c r="AY235" s="214" t="s">
        <v>137</v>
      </c>
    </row>
    <row r="236" spans="2:51" s="12" customFormat="1" ht="13.5">
      <c r="B236" s="215"/>
      <c r="C236" s="216"/>
      <c r="D236" s="206" t="s">
        <v>147</v>
      </c>
      <c r="E236" s="217" t="s">
        <v>23</v>
      </c>
      <c r="F236" s="218" t="s">
        <v>294</v>
      </c>
      <c r="G236" s="216"/>
      <c r="H236" s="219">
        <v>3</v>
      </c>
      <c r="I236" s="220"/>
      <c r="J236" s="216"/>
      <c r="K236" s="216"/>
      <c r="L236" s="221"/>
      <c r="M236" s="222"/>
      <c r="N236" s="223"/>
      <c r="O236" s="223"/>
      <c r="P236" s="223"/>
      <c r="Q236" s="223"/>
      <c r="R236" s="223"/>
      <c r="S236" s="223"/>
      <c r="T236" s="224"/>
      <c r="AT236" s="225" t="s">
        <v>147</v>
      </c>
      <c r="AU236" s="225" t="s">
        <v>83</v>
      </c>
      <c r="AV236" s="12" t="s">
        <v>83</v>
      </c>
      <c r="AW236" s="12" t="s">
        <v>36</v>
      </c>
      <c r="AX236" s="12" t="s">
        <v>73</v>
      </c>
      <c r="AY236" s="225" t="s">
        <v>137</v>
      </c>
    </row>
    <row r="237" spans="2:51" s="14" customFormat="1" ht="13.5">
      <c r="B237" s="237"/>
      <c r="C237" s="238"/>
      <c r="D237" s="206" t="s">
        <v>147</v>
      </c>
      <c r="E237" s="239" t="s">
        <v>23</v>
      </c>
      <c r="F237" s="240" t="s">
        <v>155</v>
      </c>
      <c r="G237" s="238"/>
      <c r="H237" s="241">
        <v>3</v>
      </c>
      <c r="I237" s="242"/>
      <c r="J237" s="238"/>
      <c r="K237" s="238"/>
      <c r="L237" s="243"/>
      <c r="M237" s="244"/>
      <c r="N237" s="245"/>
      <c r="O237" s="245"/>
      <c r="P237" s="245"/>
      <c r="Q237" s="245"/>
      <c r="R237" s="245"/>
      <c r="S237" s="245"/>
      <c r="T237" s="246"/>
      <c r="AT237" s="247" t="s">
        <v>147</v>
      </c>
      <c r="AU237" s="247" t="s">
        <v>83</v>
      </c>
      <c r="AV237" s="14" t="s">
        <v>145</v>
      </c>
      <c r="AW237" s="14" t="s">
        <v>36</v>
      </c>
      <c r="AX237" s="14" t="s">
        <v>81</v>
      </c>
      <c r="AY237" s="247" t="s">
        <v>137</v>
      </c>
    </row>
    <row r="238" spans="2:65" s="1" customFormat="1" ht="25.5" customHeight="1">
      <c r="B238" s="41"/>
      <c r="C238" s="192" t="s">
        <v>303</v>
      </c>
      <c r="D238" s="192" t="s">
        <v>140</v>
      </c>
      <c r="E238" s="193" t="s">
        <v>304</v>
      </c>
      <c r="F238" s="194" t="s">
        <v>305</v>
      </c>
      <c r="G238" s="195" t="s">
        <v>234</v>
      </c>
      <c r="H238" s="196">
        <v>0.173</v>
      </c>
      <c r="I238" s="197"/>
      <c r="J238" s="198">
        <f>ROUND(I238*H238,2)</f>
        <v>0</v>
      </c>
      <c r="K238" s="194" t="s">
        <v>144</v>
      </c>
      <c r="L238" s="61"/>
      <c r="M238" s="199" t="s">
        <v>23</v>
      </c>
      <c r="N238" s="200" t="s">
        <v>44</v>
      </c>
      <c r="O238" s="42"/>
      <c r="P238" s="201">
        <f>O238*H238</f>
        <v>0</v>
      </c>
      <c r="Q238" s="201">
        <v>0</v>
      </c>
      <c r="R238" s="201">
        <f>Q238*H238</f>
        <v>0</v>
      </c>
      <c r="S238" s="201">
        <v>0</v>
      </c>
      <c r="T238" s="202">
        <f>S238*H238</f>
        <v>0</v>
      </c>
      <c r="AR238" s="24" t="s">
        <v>239</v>
      </c>
      <c r="AT238" s="24" t="s">
        <v>140</v>
      </c>
      <c r="AU238" s="24" t="s">
        <v>83</v>
      </c>
      <c r="AY238" s="24" t="s">
        <v>137</v>
      </c>
      <c r="BE238" s="203">
        <f>IF(N238="základní",J238,0)</f>
        <v>0</v>
      </c>
      <c r="BF238" s="203">
        <f>IF(N238="snížená",J238,0)</f>
        <v>0</v>
      </c>
      <c r="BG238" s="203">
        <f>IF(N238="zákl. přenesená",J238,0)</f>
        <v>0</v>
      </c>
      <c r="BH238" s="203">
        <f>IF(N238="sníž. přenesená",J238,0)</f>
        <v>0</v>
      </c>
      <c r="BI238" s="203">
        <f>IF(N238="nulová",J238,0)</f>
        <v>0</v>
      </c>
      <c r="BJ238" s="24" t="s">
        <v>81</v>
      </c>
      <c r="BK238" s="203">
        <f>ROUND(I238*H238,2)</f>
        <v>0</v>
      </c>
      <c r="BL238" s="24" t="s">
        <v>239</v>
      </c>
      <c r="BM238" s="24" t="s">
        <v>306</v>
      </c>
    </row>
    <row r="239" spans="2:65" s="1" customFormat="1" ht="16.5" customHeight="1">
      <c r="B239" s="41"/>
      <c r="C239" s="192" t="s">
        <v>307</v>
      </c>
      <c r="D239" s="192" t="s">
        <v>140</v>
      </c>
      <c r="E239" s="193" t="s">
        <v>308</v>
      </c>
      <c r="F239" s="194" t="s">
        <v>309</v>
      </c>
      <c r="G239" s="195" t="s">
        <v>292</v>
      </c>
      <c r="H239" s="196">
        <v>3</v>
      </c>
      <c r="I239" s="197"/>
      <c r="J239" s="198">
        <f>ROUND(I239*H239,2)</f>
        <v>0</v>
      </c>
      <c r="K239" s="194" t="s">
        <v>144</v>
      </c>
      <c r="L239" s="61"/>
      <c r="M239" s="199" t="s">
        <v>23</v>
      </c>
      <c r="N239" s="200" t="s">
        <v>44</v>
      </c>
      <c r="O239" s="42"/>
      <c r="P239" s="201">
        <f>O239*H239</f>
        <v>0</v>
      </c>
      <c r="Q239" s="201">
        <v>0</v>
      </c>
      <c r="R239" s="201">
        <f>Q239*H239</f>
        <v>0</v>
      </c>
      <c r="S239" s="201">
        <v>0.00156</v>
      </c>
      <c r="T239" s="202">
        <f>S239*H239</f>
        <v>0.00468</v>
      </c>
      <c r="AR239" s="24" t="s">
        <v>239</v>
      </c>
      <c r="AT239" s="24" t="s">
        <v>140</v>
      </c>
      <c r="AU239" s="24" t="s">
        <v>83</v>
      </c>
      <c r="AY239" s="24" t="s">
        <v>137</v>
      </c>
      <c r="BE239" s="203">
        <f>IF(N239="základní",J239,0)</f>
        <v>0</v>
      </c>
      <c r="BF239" s="203">
        <f>IF(N239="snížená",J239,0)</f>
        <v>0</v>
      </c>
      <c r="BG239" s="203">
        <f>IF(N239="zákl. přenesená",J239,0)</f>
        <v>0</v>
      </c>
      <c r="BH239" s="203">
        <f>IF(N239="sníž. přenesená",J239,0)</f>
        <v>0</v>
      </c>
      <c r="BI239" s="203">
        <f>IF(N239="nulová",J239,0)</f>
        <v>0</v>
      </c>
      <c r="BJ239" s="24" t="s">
        <v>81</v>
      </c>
      <c r="BK239" s="203">
        <f>ROUND(I239*H239,2)</f>
        <v>0</v>
      </c>
      <c r="BL239" s="24" t="s">
        <v>239</v>
      </c>
      <c r="BM239" s="24" t="s">
        <v>310</v>
      </c>
    </row>
    <row r="240" spans="2:63" s="10" customFormat="1" ht="29.85" customHeight="1">
      <c r="B240" s="176"/>
      <c r="C240" s="177"/>
      <c r="D240" s="178" t="s">
        <v>72</v>
      </c>
      <c r="E240" s="190" t="s">
        <v>311</v>
      </c>
      <c r="F240" s="190" t="s">
        <v>312</v>
      </c>
      <c r="G240" s="177"/>
      <c r="H240" s="177"/>
      <c r="I240" s="180"/>
      <c r="J240" s="191">
        <f>BK240</f>
        <v>0</v>
      </c>
      <c r="K240" s="177"/>
      <c r="L240" s="182"/>
      <c r="M240" s="183"/>
      <c r="N240" s="184"/>
      <c r="O240" s="184"/>
      <c r="P240" s="185">
        <f>SUM(P241:P277)</f>
        <v>0</v>
      </c>
      <c r="Q240" s="184"/>
      <c r="R240" s="185">
        <f>SUM(R241:R277)</f>
        <v>0.8927956400000001</v>
      </c>
      <c r="S240" s="184"/>
      <c r="T240" s="186">
        <f>SUM(T241:T277)</f>
        <v>0.12834</v>
      </c>
      <c r="AR240" s="187" t="s">
        <v>83</v>
      </c>
      <c r="AT240" s="188" t="s">
        <v>72</v>
      </c>
      <c r="AU240" s="188" t="s">
        <v>81</v>
      </c>
      <c r="AY240" s="187" t="s">
        <v>137</v>
      </c>
      <c r="BK240" s="189">
        <f>SUM(BK241:BK277)</f>
        <v>0</v>
      </c>
    </row>
    <row r="241" spans="2:65" s="1" customFormat="1" ht="38.25" customHeight="1">
      <c r="B241" s="41"/>
      <c r="C241" s="192" t="s">
        <v>313</v>
      </c>
      <c r="D241" s="192" t="s">
        <v>140</v>
      </c>
      <c r="E241" s="193" t="s">
        <v>314</v>
      </c>
      <c r="F241" s="194" t="s">
        <v>315</v>
      </c>
      <c r="G241" s="195" t="s">
        <v>143</v>
      </c>
      <c r="H241" s="196">
        <v>26.618</v>
      </c>
      <c r="I241" s="197"/>
      <c r="J241" s="198">
        <f>ROUND(I241*H241,2)</f>
        <v>0</v>
      </c>
      <c r="K241" s="194" t="s">
        <v>144</v>
      </c>
      <c r="L241" s="61"/>
      <c r="M241" s="199" t="s">
        <v>23</v>
      </c>
      <c r="N241" s="200" t="s">
        <v>44</v>
      </c>
      <c r="O241" s="42"/>
      <c r="P241" s="201">
        <f>O241*H241</f>
        <v>0</v>
      </c>
      <c r="Q241" s="201">
        <v>0.01544</v>
      </c>
      <c r="R241" s="201">
        <f>Q241*H241</f>
        <v>0.41098192</v>
      </c>
      <c r="S241" s="201">
        <v>0</v>
      </c>
      <c r="T241" s="202">
        <f>S241*H241</f>
        <v>0</v>
      </c>
      <c r="AR241" s="24" t="s">
        <v>239</v>
      </c>
      <c r="AT241" s="24" t="s">
        <v>140</v>
      </c>
      <c r="AU241" s="24" t="s">
        <v>83</v>
      </c>
      <c r="AY241" s="24" t="s">
        <v>137</v>
      </c>
      <c r="BE241" s="203">
        <f>IF(N241="základní",J241,0)</f>
        <v>0</v>
      </c>
      <c r="BF241" s="203">
        <f>IF(N241="snížená",J241,0)</f>
        <v>0</v>
      </c>
      <c r="BG241" s="203">
        <f>IF(N241="zákl. přenesená",J241,0)</f>
        <v>0</v>
      </c>
      <c r="BH241" s="203">
        <f>IF(N241="sníž. přenesená",J241,0)</f>
        <v>0</v>
      </c>
      <c r="BI241" s="203">
        <f>IF(N241="nulová",J241,0)</f>
        <v>0</v>
      </c>
      <c r="BJ241" s="24" t="s">
        <v>81</v>
      </c>
      <c r="BK241" s="203">
        <f>ROUND(I241*H241,2)</f>
        <v>0</v>
      </c>
      <c r="BL241" s="24" t="s">
        <v>239</v>
      </c>
      <c r="BM241" s="24" t="s">
        <v>316</v>
      </c>
    </row>
    <row r="242" spans="2:51" s="11" customFormat="1" ht="13.5">
      <c r="B242" s="204"/>
      <c r="C242" s="205"/>
      <c r="D242" s="206" t="s">
        <v>147</v>
      </c>
      <c r="E242" s="207" t="s">
        <v>23</v>
      </c>
      <c r="F242" s="208" t="s">
        <v>148</v>
      </c>
      <c r="G242" s="205"/>
      <c r="H242" s="207" t="s">
        <v>23</v>
      </c>
      <c r="I242" s="209"/>
      <c r="J242" s="205"/>
      <c r="K242" s="205"/>
      <c r="L242" s="210"/>
      <c r="M242" s="211"/>
      <c r="N242" s="212"/>
      <c r="O242" s="212"/>
      <c r="P242" s="212"/>
      <c r="Q242" s="212"/>
      <c r="R242" s="212"/>
      <c r="S242" s="212"/>
      <c r="T242" s="213"/>
      <c r="AT242" s="214" t="s">
        <v>147</v>
      </c>
      <c r="AU242" s="214" t="s">
        <v>83</v>
      </c>
      <c r="AV242" s="11" t="s">
        <v>81</v>
      </c>
      <c r="AW242" s="11" t="s">
        <v>36</v>
      </c>
      <c r="AX242" s="11" t="s">
        <v>73</v>
      </c>
      <c r="AY242" s="214" t="s">
        <v>137</v>
      </c>
    </row>
    <row r="243" spans="2:51" s="11" customFormat="1" ht="13.5">
      <c r="B243" s="204"/>
      <c r="C243" s="205"/>
      <c r="D243" s="206" t="s">
        <v>147</v>
      </c>
      <c r="E243" s="207" t="s">
        <v>23</v>
      </c>
      <c r="F243" s="208" t="s">
        <v>149</v>
      </c>
      <c r="G243" s="205"/>
      <c r="H243" s="207" t="s">
        <v>23</v>
      </c>
      <c r="I243" s="209"/>
      <c r="J243" s="205"/>
      <c r="K243" s="205"/>
      <c r="L243" s="210"/>
      <c r="M243" s="211"/>
      <c r="N243" s="212"/>
      <c r="O243" s="212"/>
      <c r="P243" s="212"/>
      <c r="Q243" s="212"/>
      <c r="R243" s="212"/>
      <c r="S243" s="212"/>
      <c r="T243" s="213"/>
      <c r="AT243" s="214" t="s">
        <v>147</v>
      </c>
      <c r="AU243" s="214" t="s">
        <v>83</v>
      </c>
      <c r="AV243" s="11" t="s">
        <v>81</v>
      </c>
      <c r="AW243" s="11" t="s">
        <v>36</v>
      </c>
      <c r="AX243" s="11" t="s">
        <v>73</v>
      </c>
      <c r="AY243" s="214" t="s">
        <v>137</v>
      </c>
    </row>
    <row r="244" spans="2:51" s="12" customFormat="1" ht="13.5">
      <c r="B244" s="215"/>
      <c r="C244" s="216"/>
      <c r="D244" s="206" t="s">
        <v>147</v>
      </c>
      <c r="E244" s="217" t="s">
        <v>23</v>
      </c>
      <c r="F244" s="218" t="s">
        <v>317</v>
      </c>
      <c r="G244" s="216"/>
      <c r="H244" s="219">
        <v>3.6</v>
      </c>
      <c r="I244" s="220"/>
      <c r="J244" s="216"/>
      <c r="K244" s="216"/>
      <c r="L244" s="221"/>
      <c r="M244" s="222"/>
      <c r="N244" s="223"/>
      <c r="O244" s="223"/>
      <c r="P244" s="223"/>
      <c r="Q244" s="223"/>
      <c r="R244" s="223"/>
      <c r="S244" s="223"/>
      <c r="T244" s="224"/>
      <c r="AT244" s="225" t="s">
        <v>147</v>
      </c>
      <c r="AU244" s="225" t="s">
        <v>83</v>
      </c>
      <c r="AV244" s="12" t="s">
        <v>83</v>
      </c>
      <c r="AW244" s="12" t="s">
        <v>36</v>
      </c>
      <c r="AX244" s="12" t="s">
        <v>73</v>
      </c>
      <c r="AY244" s="225" t="s">
        <v>137</v>
      </c>
    </row>
    <row r="245" spans="2:51" s="13" customFormat="1" ht="13.5">
      <c r="B245" s="226"/>
      <c r="C245" s="227"/>
      <c r="D245" s="206" t="s">
        <v>147</v>
      </c>
      <c r="E245" s="228" t="s">
        <v>23</v>
      </c>
      <c r="F245" s="229" t="s">
        <v>151</v>
      </c>
      <c r="G245" s="227"/>
      <c r="H245" s="230">
        <v>3.6</v>
      </c>
      <c r="I245" s="231"/>
      <c r="J245" s="227"/>
      <c r="K245" s="227"/>
      <c r="L245" s="232"/>
      <c r="M245" s="233"/>
      <c r="N245" s="234"/>
      <c r="O245" s="234"/>
      <c r="P245" s="234"/>
      <c r="Q245" s="234"/>
      <c r="R245" s="234"/>
      <c r="S245" s="234"/>
      <c r="T245" s="235"/>
      <c r="AT245" s="236" t="s">
        <v>147</v>
      </c>
      <c r="AU245" s="236" t="s">
        <v>83</v>
      </c>
      <c r="AV245" s="13" t="s">
        <v>152</v>
      </c>
      <c r="AW245" s="13" t="s">
        <v>36</v>
      </c>
      <c r="AX245" s="13" t="s">
        <v>73</v>
      </c>
      <c r="AY245" s="236" t="s">
        <v>137</v>
      </c>
    </row>
    <row r="246" spans="2:51" s="11" customFormat="1" ht="13.5">
      <c r="B246" s="204"/>
      <c r="C246" s="205"/>
      <c r="D246" s="206" t="s">
        <v>147</v>
      </c>
      <c r="E246" s="207" t="s">
        <v>23</v>
      </c>
      <c r="F246" s="208" t="s">
        <v>153</v>
      </c>
      <c r="G246" s="205"/>
      <c r="H246" s="207" t="s">
        <v>23</v>
      </c>
      <c r="I246" s="209"/>
      <c r="J246" s="205"/>
      <c r="K246" s="205"/>
      <c r="L246" s="210"/>
      <c r="M246" s="211"/>
      <c r="N246" s="212"/>
      <c r="O246" s="212"/>
      <c r="P246" s="212"/>
      <c r="Q246" s="212"/>
      <c r="R246" s="212"/>
      <c r="S246" s="212"/>
      <c r="T246" s="213"/>
      <c r="AT246" s="214" t="s">
        <v>147</v>
      </c>
      <c r="AU246" s="214" t="s">
        <v>83</v>
      </c>
      <c r="AV246" s="11" t="s">
        <v>81</v>
      </c>
      <c r="AW246" s="11" t="s">
        <v>36</v>
      </c>
      <c r="AX246" s="11" t="s">
        <v>73</v>
      </c>
      <c r="AY246" s="214" t="s">
        <v>137</v>
      </c>
    </row>
    <row r="247" spans="2:51" s="12" customFormat="1" ht="13.5">
      <c r="B247" s="215"/>
      <c r="C247" s="216"/>
      <c r="D247" s="206" t="s">
        <v>147</v>
      </c>
      <c r="E247" s="217" t="s">
        <v>23</v>
      </c>
      <c r="F247" s="218" t="s">
        <v>318</v>
      </c>
      <c r="G247" s="216"/>
      <c r="H247" s="219">
        <v>23.018</v>
      </c>
      <c r="I247" s="220"/>
      <c r="J247" s="216"/>
      <c r="K247" s="216"/>
      <c r="L247" s="221"/>
      <c r="M247" s="222"/>
      <c r="N247" s="223"/>
      <c r="O247" s="223"/>
      <c r="P247" s="223"/>
      <c r="Q247" s="223"/>
      <c r="R247" s="223"/>
      <c r="S247" s="223"/>
      <c r="T247" s="224"/>
      <c r="AT247" s="225" t="s">
        <v>147</v>
      </c>
      <c r="AU247" s="225" t="s">
        <v>83</v>
      </c>
      <c r="AV247" s="12" t="s">
        <v>83</v>
      </c>
      <c r="AW247" s="12" t="s">
        <v>36</v>
      </c>
      <c r="AX247" s="12" t="s">
        <v>73</v>
      </c>
      <c r="AY247" s="225" t="s">
        <v>137</v>
      </c>
    </row>
    <row r="248" spans="2:51" s="13" customFormat="1" ht="13.5">
      <c r="B248" s="226"/>
      <c r="C248" s="227"/>
      <c r="D248" s="206" t="s">
        <v>147</v>
      </c>
      <c r="E248" s="228" t="s">
        <v>23</v>
      </c>
      <c r="F248" s="229" t="s">
        <v>151</v>
      </c>
      <c r="G248" s="227"/>
      <c r="H248" s="230">
        <v>23.018</v>
      </c>
      <c r="I248" s="231"/>
      <c r="J248" s="227"/>
      <c r="K248" s="227"/>
      <c r="L248" s="232"/>
      <c r="M248" s="233"/>
      <c r="N248" s="234"/>
      <c r="O248" s="234"/>
      <c r="P248" s="234"/>
      <c r="Q248" s="234"/>
      <c r="R248" s="234"/>
      <c r="S248" s="234"/>
      <c r="T248" s="235"/>
      <c r="AT248" s="236" t="s">
        <v>147</v>
      </c>
      <c r="AU248" s="236" t="s">
        <v>83</v>
      </c>
      <c r="AV248" s="13" t="s">
        <v>152</v>
      </c>
      <c r="AW248" s="13" t="s">
        <v>36</v>
      </c>
      <c r="AX248" s="13" t="s">
        <v>73</v>
      </c>
      <c r="AY248" s="236" t="s">
        <v>137</v>
      </c>
    </row>
    <row r="249" spans="2:51" s="14" customFormat="1" ht="13.5">
      <c r="B249" s="237"/>
      <c r="C249" s="238"/>
      <c r="D249" s="206" t="s">
        <v>147</v>
      </c>
      <c r="E249" s="239" t="s">
        <v>23</v>
      </c>
      <c r="F249" s="240" t="s">
        <v>155</v>
      </c>
      <c r="G249" s="238"/>
      <c r="H249" s="241">
        <v>26.618</v>
      </c>
      <c r="I249" s="242"/>
      <c r="J249" s="238"/>
      <c r="K249" s="238"/>
      <c r="L249" s="243"/>
      <c r="M249" s="244"/>
      <c r="N249" s="245"/>
      <c r="O249" s="245"/>
      <c r="P249" s="245"/>
      <c r="Q249" s="245"/>
      <c r="R249" s="245"/>
      <c r="S249" s="245"/>
      <c r="T249" s="246"/>
      <c r="AT249" s="247" t="s">
        <v>147</v>
      </c>
      <c r="AU249" s="247" t="s">
        <v>83</v>
      </c>
      <c r="AV249" s="14" t="s">
        <v>145</v>
      </c>
      <c r="AW249" s="14" t="s">
        <v>36</v>
      </c>
      <c r="AX249" s="14" t="s">
        <v>81</v>
      </c>
      <c r="AY249" s="247" t="s">
        <v>137</v>
      </c>
    </row>
    <row r="250" spans="2:65" s="1" customFormat="1" ht="25.5" customHeight="1">
      <c r="B250" s="41"/>
      <c r="C250" s="192" t="s">
        <v>319</v>
      </c>
      <c r="D250" s="192" t="s">
        <v>140</v>
      </c>
      <c r="E250" s="193" t="s">
        <v>320</v>
      </c>
      <c r="F250" s="194" t="s">
        <v>321</v>
      </c>
      <c r="G250" s="195" t="s">
        <v>143</v>
      </c>
      <c r="H250" s="196">
        <v>26.618</v>
      </c>
      <c r="I250" s="197"/>
      <c r="J250" s="198">
        <f>ROUND(I250*H250,2)</f>
        <v>0</v>
      </c>
      <c r="K250" s="194" t="s">
        <v>144</v>
      </c>
      <c r="L250" s="61"/>
      <c r="M250" s="199" t="s">
        <v>23</v>
      </c>
      <c r="N250" s="200" t="s">
        <v>44</v>
      </c>
      <c r="O250" s="42"/>
      <c r="P250" s="201">
        <f>O250*H250</f>
        <v>0</v>
      </c>
      <c r="Q250" s="201">
        <v>0.0001</v>
      </c>
      <c r="R250" s="201">
        <f>Q250*H250</f>
        <v>0.0026618</v>
      </c>
      <c r="S250" s="201">
        <v>0</v>
      </c>
      <c r="T250" s="202">
        <f>S250*H250</f>
        <v>0</v>
      </c>
      <c r="AR250" s="24" t="s">
        <v>239</v>
      </c>
      <c r="AT250" s="24" t="s">
        <v>140</v>
      </c>
      <c r="AU250" s="24" t="s">
        <v>83</v>
      </c>
      <c r="AY250" s="24" t="s">
        <v>137</v>
      </c>
      <c r="BE250" s="203">
        <f>IF(N250="základní",J250,0)</f>
        <v>0</v>
      </c>
      <c r="BF250" s="203">
        <f>IF(N250="snížená",J250,0)</f>
        <v>0</v>
      </c>
      <c r="BG250" s="203">
        <f>IF(N250="zákl. přenesená",J250,0)</f>
        <v>0</v>
      </c>
      <c r="BH250" s="203">
        <f>IF(N250="sníž. přenesená",J250,0)</f>
        <v>0</v>
      </c>
      <c r="BI250" s="203">
        <f>IF(N250="nulová",J250,0)</f>
        <v>0</v>
      </c>
      <c r="BJ250" s="24" t="s">
        <v>81</v>
      </c>
      <c r="BK250" s="203">
        <f>ROUND(I250*H250,2)</f>
        <v>0</v>
      </c>
      <c r="BL250" s="24" t="s">
        <v>239</v>
      </c>
      <c r="BM250" s="24" t="s">
        <v>322</v>
      </c>
    </row>
    <row r="251" spans="2:65" s="1" customFormat="1" ht="25.5" customHeight="1">
      <c r="B251" s="41"/>
      <c r="C251" s="192" t="s">
        <v>277</v>
      </c>
      <c r="D251" s="192" t="s">
        <v>140</v>
      </c>
      <c r="E251" s="193" t="s">
        <v>323</v>
      </c>
      <c r="F251" s="194" t="s">
        <v>324</v>
      </c>
      <c r="G251" s="195" t="s">
        <v>143</v>
      </c>
      <c r="H251" s="196">
        <v>3.6</v>
      </c>
      <c r="I251" s="197"/>
      <c r="J251" s="198">
        <f>ROUND(I251*H251,2)</f>
        <v>0</v>
      </c>
      <c r="K251" s="194" t="s">
        <v>144</v>
      </c>
      <c r="L251" s="61"/>
      <c r="M251" s="199" t="s">
        <v>23</v>
      </c>
      <c r="N251" s="200" t="s">
        <v>44</v>
      </c>
      <c r="O251" s="42"/>
      <c r="P251" s="201">
        <f>O251*H251</f>
        <v>0</v>
      </c>
      <c r="Q251" s="201">
        <v>0</v>
      </c>
      <c r="R251" s="201">
        <f>Q251*H251</f>
        <v>0</v>
      </c>
      <c r="S251" s="201">
        <v>0</v>
      </c>
      <c r="T251" s="202">
        <f>S251*H251</f>
        <v>0</v>
      </c>
      <c r="AR251" s="24" t="s">
        <v>239</v>
      </c>
      <c r="AT251" s="24" t="s">
        <v>140</v>
      </c>
      <c r="AU251" s="24" t="s">
        <v>83</v>
      </c>
      <c r="AY251" s="24" t="s">
        <v>137</v>
      </c>
      <c r="BE251" s="203">
        <f>IF(N251="základní",J251,0)</f>
        <v>0</v>
      </c>
      <c r="BF251" s="203">
        <f>IF(N251="snížená",J251,0)</f>
        <v>0</v>
      </c>
      <c r="BG251" s="203">
        <f>IF(N251="zákl. přenesená",J251,0)</f>
        <v>0</v>
      </c>
      <c r="BH251" s="203">
        <f>IF(N251="sníž. přenesená",J251,0)</f>
        <v>0</v>
      </c>
      <c r="BI251" s="203">
        <f>IF(N251="nulová",J251,0)</f>
        <v>0</v>
      </c>
      <c r="BJ251" s="24" t="s">
        <v>81</v>
      </c>
      <c r="BK251" s="203">
        <f>ROUND(I251*H251,2)</f>
        <v>0</v>
      </c>
      <c r="BL251" s="24" t="s">
        <v>239</v>
      </c>
      <c r="BM251" s="24" t="s">
        <v>325</v>
      </c>
    </row>
    <row r="252" spans="2:51" s="11" customFormat="1" ht="13.5">
      <c r="B252" s="204"/>
      <c r="C252" s="205"/>
      <c r="D252" s="206" t="s">
        <v>147</v>
      </c>
      <c r="E252" s="207" t="s">
        <v>23</v>
      </c>
      <c r="F252" s="208" t="s">
        <v>148</v>
      </c>
      <c r="G252" s="205"/>
      <c r="H252" s="207" t="s">
        <v>23</v>
      </c>
      <c r="I252" s="209"/>
      <c r="J252" s="205"/>
      <c r="K252" s="205"/>
      <c r="L252" s="210"/>
      <c r="M252" s="211"/>
      <c r="N252" s="212"/>
      <c r="O252" s="212"/>
      <c r="P252" s="212"/>
      <c r="Q252" s="212"/>
      <c r="R252" s="212"/>
      <c r="S252" s="212"/>
      <c r="T252" s="213"/>
      <c r="AT252" s="214" t="s">
        <v>147</v>
      </c>
      <c r="AU252" s="214" t="s">
        <v>83</v>
      </c>
      <c r="AV252" s="11" t="s">
        <v>81</v>
      </c>
      <c r="AW252" s="11" t="s">
        <v>36</v>
      </c>
      <c r="AX252" s="11" t="s">
        <v>73</v>
      </c>
      <c r="AY252" s="214" t="s">
        <v>137</v>
      </c>
    </row>
    <row r="253" spans="2:51" s="11" customFormat="1" ht="13.5">
      <c r="B253" s="204"/>
      <c r="C253" s="205"/>
      <c r="D253" s="206" t="s">
        <v>147</v>
      </c>
      <c r="E253" s="207" t="s">
        <v>23</v>
      </c>
      <c r="F253" s="208" t="s">
        <v>149</v>
      </c>
      <c r="G253" s="205"/>
      <c r="H253" s="207" t="s">
        <v>23</v>
      </c>
      <c r="I253" s="209"/>
      <c r="J253" s="205"/>
      <c r="K253" s="205"/>
      <c r="L253" s="210"/>
      <c r="M253" s="211"/>
      <c r="N253" s="212"/>
      <c r="O253" s="212"/>
      <c r="P253" s="212"/>
      <c r="Q253" s="212"/>
      <c r="R253" s="212"/>
      <c r="S253" s="212"/>
      <c r="T253" s="213"/>
      <c r="AT253" s="214" t="s">
        <v>147</v>
      </c>
      <c r="AU253" s="214" t="s">
        <v>83</v>
      </c>
      <c r="AV253" s="11" t="s">
        <v>81</v>
      </c>
      <c r="AW253" s="11" t="s">
        <v>36</v>
      </c>
      <c r="AX253" s="11" t="s">
        <v>73</v>
      </c>
      <c r="AY253" s="214" t="s">
        <v>137</v>
      </c>
    </row>
    <row r="254" spans="2:51" s="12" customFormat="1" ht="13.5">
      <c r="B254" s="215"/>
      <c r="C254" s="216"/>
      <c r="D254" s="206" t="s">
        <v>147</v>
      </c>
      <c r="E254" s="217" t="s">
        <v>23</v>
      </c>
      <c r="F254" s="218" t="s">
        <v>317</v>
      </c>
      <c r="G254" s="216"/>
      <c r="H254" s="219">
        <v>3.6</v>
      </c>
      <c r="I254" s="220"/>
      <c r="J254" s="216"/>
      <c r="K254" s="216"/>
      <c r="L254" s="221"/>
      <c r="M254" s="222"/>
      <c r="N254" s="223"/>
      <c r="O254" s="223"/>
      <c r="P254" s="223"/>
      <c r="Q254" s="223"/>
      <c r="R254" s="223"/>
      <c r="S254" s="223"/>
      <c r="T254" s="224"/>
      <c r="AT254" s="225" t="s">
        <v>147</v>
      </c>
      <c r="AU254" s="225" t="s">
        <v>83</v>
      </c>
      <c r="AV254" s="12" t="s">
        <v>83</v>
      </c>
      <c r="AW254" s="12" t="s">
        <v>36</v>
      </c>
      <c r="AX254" s="12" t="s">
        <v>73</v>
      </c>
      <c r="AY254" s="225" t="s">
        <v>137</v>
      </c>
    </row>
    <row r="255" spans="2:51" s="14" customFormat="1" ht="13.5">
      <c r="B255" s="237"/>
      <c r="C255" s="238"/>
      <c r="D255" s="206" t="s">
        <v>147</v>
      </c>
      <c r="E255" s="239" t="s">
        <v>23</v>
      </c>
      <c r="F255" s="240" t="s">
        <v>155</v>
      </c>
      <c r="G255" s="238"/>
      <c r="H255" s="241">
        <v>3.6</v>
      </c>
      <c r="I255" s="242"/>
      <c r="J255" s="238"/>
      <c r="K255" s="238"/>
      <c r="L255" s="243"/>
      <c r="M255" s="244"/>
      <c r="N255" s="245"/>
      <c r="O255" s="245"/>
      <c r="P255" s="245"/>
      <c r="Q255" s="245"/>
      <c r="R255" s="245"/>
      <c r="S255" s="245"/>
      <c r="T255" s="246"/>
      <c r="AT255" s="247" t="s">
        <v>147</v>
      </c>
      <c r="AU255" s="247" t="s">
        <v>83</v>
      </c>
      <c r="AV255" s="14" t="s">
        <v>145</v>
      </c>
      <c r="AW255" s="14" t="s">
        <v>36</v>
      </c>
      <c r="AX255" s="14" t="s">
        <v>81</v>
      </c>
      <c r="AY255" s="247" t="s">
        <v>137</v>
      </c>
    </row>
    <row r="256" spans="2:65" s="1" customFormat="1" ht="25.5" customHeight="1">
      <c r="B256" s="41"/>
      <c r="C256" s="192" t="s">
        <v>326</v>
      </c>
      <c r="D256" s="192" t="s">
        <v>140</v>
      </c>
      <c r="E256" s="193" t="s">
        <v>327</v>
      </c>
      <c r="F256" s="194" t="s">
        <v>328</v>
      </c>
      <c r="G256" s="195" t="s">
        <v>143</v>
      </c>
      <c r="H256" s="196">
        <v>7.44</v>
      </c>
      <c r="I256" s="197"/>
      <c r="J256" s="198">
        <f>ROUND(I256*H256,2)</f>
        <v>0</v>
      </c>
      <c r="K256" s="194" t="s">
        <v>144</v>
      </c>
      <c r="L256" s="61"/>
      <c r="M256" s="199" t="s">
        <v>23</v>
      </c>
      <c r="N256" s="200" t="s">
        <v>44</v>
      </c>
      <c r="O256" s="42"/>
      <c r="P256" s="201">
        <f>O256*H256</f>
        <v>0</v>
      </c>
      <c r="Q256" s="201">
        <v>0</v>
      </c>
      <c r="R256" s="201">
        <f>Q256*H256</f>
        <v>0</v>
      </c>
      <c r="S256" s="201">
        <v>0.01725</v>
      </c>
      <c r="T256" s="202">
        <f>S256*H256</f>
        <v>0.12834</v>
      </c>
      <c r="AR256" s="24" t="s">
        <v>239</v>
      </c>
      <c r="AT256" s="24" t="s">
        <v>140</v>
      </c>
      <c r="AU256" s="24" t="s">
        <v>83</v>
      </c>
      <c r="AY256" s="24" t="s">
        <v>137</v>
      </c>
      <c r="BE256" s="203">
        <f>IF(N256="základní",J256,0)</f>
        <v>0</v>
      </c>
      <c r="BF256" s="203">
        <f>IF(N256="snížená",J256,0)</f>
        <v>0</v>
      </c>
      <c r="BG256" s="203">
        <f>IF(N256="zákl. přenesená",J256,0)</f>
        <v>0</v>
      </c>
      <c r="BH256" s="203">
        <f>IF(N256="sníž. přenesená",J256,0)</f>
        <v>0</v>
      </c>
      <c r="BI256" s="203">
        <f>IF(N256="nulová",J256,0)</f>
        <v>0</v>
      </c>
      <c r="BJ256" s="24" t="s">
        <v>81</v>
      </c>
      <c r="BK256" s="203">
        <f>ROUND(I256*H256,2)</f>
        <v>0</v>
      </c>
      <c r="BL256" s="24" t="s">
        <v>239</v>
      </c>
      <c r="BM256" s="24" t="s">
        <v>329</v>
      </c>
    </row>
    <row r="257" spans="2:51" s="11" customFormat="1" ht="13.5">
      <c r="B257" s="204"/>
      <c r="C257" s="205"/>
      <c r="D257" s="206" t="s">
        <v>147</v>
      </c>
      <c r="E257" s="207" t="s">
        <v>23</v>
      </c>
      <c r="F257" s="208" t="s">
        <v>330</v>
      </c>
      <c r="G257" s="205"/>
      <c r="H257" s="207" t="s">
        <v>23</v>
      </c>
      <c r="I257" s="209"/>
      <c r="J257" s="205"/>
      <c r="K257" s="205"/>
      <c r="L257" s="210"/>
      <c r="M257" s="211"/>
      <c r="N257" s="212"/>
      <c r="O257" s="212"/>
      <c r="P257" s="212"/>
      <c r="Q257" s="212"/>
      <c r="R257" s="212"/>
      <c r="S257" s="212"/>
      <c r="T257" s="213"/>
      <c r="AT257" s="214" t="s">
        <v>147</v>
      </c>
      <c r="AU257" s="214" t="s">
        <v>83</v>
      </c>
      <c r="AV257" s="11" t="s">
        <v>81</v>
      </c>
      <c r="AW257" s="11" t="s">
        <v>36</v>
      </c>
      <c r="AX257" s="11" t="s">
        <v>73</v>
      </c>
      <c r="AY257" s="214" t="s">
        <v>137</v>
      </c>
    </row>
    <row r="258" spans="2:51" s="11" customFormat="1" ht="13.5">
      <c r="B258" s="204"/>
      <c r="C258" s="205"/>
      <c r="D258" s="206" t="s">
        <v>147</v>
      </c>
      <c r="E258" s="207" t="s">
        <v>23</v>
      </c>
      <c r="F258" s="208" t="s">
        <v>153</v>
      </c>
      <c r="G258" s="205"/>
      <c r="H258" s="207" t="s">
        <v>23</v>
      </c>
      <c r="I258" s="209"/>
      <c r="J258" s="205"/>
      <c r="K258" s="205"/>
      <c r="L258" s="210"/>
      <c r="M258" s="211"/>
      <c r="N258" s="212"/>
      <c r="O258" s="212"/>
      <c r="P258" s="212"/>
      <c r="Q258" s="212"/>
      <c r="R258" s="212"/>
      <c r="S258" s="212"/>
      <c r="T258" s="213"/>
      <c r="AT258" s="214" t="s">
        <v>147</v>
      </c>
      <c r="AU258" s="214" t="s">
        <v>83</v>
      </c>
      <c r="AV258" s="11" t="s">
        <v>81</v>
      </c>
      <c r="AW258" s="11" t="s">
        <v>36</v>
      </c>
      <c r="AX258" s="11" t="s">
        <v>73</v>
      </c>
      <c r="AY258" s="214" t="s">
        <v>137</v>
      </c>
    </row>
    <row r="259" spans="2:51" s="12" customFormat="1" ht="13.5">
      <c r="B259" s="215"/>
      <c r="C259" s="216"/>
      <c r="D259" s="206" t="s">
        <v>147</v>
      </c>
      <c r="E259" s="217" t="s">
        <v>23</v>
      </c>
      <c r="F259" s="218" t="s">
        <v>331</v>
      </c>
      <c r="G259" s="216"/>
      <c r="H259" s="219">
        <v>7.44</v>
      </c>
      <c r="I259" s="220"/>
      <c r="J259" s="216"/>
      <c r="K259" s="216"/>
      <c r="L259" s="221"/>
      <c r="M259" s="222"/>
      <c r="N259" s="223"/>
      <c r="O259" s="223"/>
      <c r="P259" s="223"/>
      <c r="Q259" s="223"/>
      <c r="R259" s="223"/>
      <c r="S259" s="223"/>
      <c r="T259" s="224"/>
      <c r="AT259" s="225" t="s">
        <v>147</v>
      </c>
      <c r="AU259" s="225" t="s">
        <v>83</v>
      </c>
      <c r="AV259" s="12" t="s">
        <v>83</v>
      </c>
      <c r="AW259" s="12" t="s">
        <v>36</v>
      </c>
      <c r="AX259" s="12" t="s">
        <v>73</v>
      </c>
      <c r="AY259" s="225" t="s">
        <v>137</v>
      </c>
    </row>
    <row r="260" spans="2:51" s="14" customFormat="1" ht="13.5">
      <c r="B260" s="237"/>
      <c r="C260" s="238"/>
      <c r="D260" s="206" t="s">
        <v>147</v>
      </c>
      <c r="E260" s="239" t="s">
        <v>23</v>
      </c>
      <c r="F260" s="240" t="s">
        <v>155</v>
      </c>
      <c r="G260" s="238"/>
      <c r="H260" s="241">
        <v>7.44</v>
      </c>
      <c r="I260" s="242"/>
      <c r="J260" s="238"/>
      <c r="K260" s="238"/>
      <c r="L260" s="243"/>
      <c r="M260" s="244"/>
      <c r="N260" s="245"/>
      <c r="O260" s="245"/>
      <c r="P260" s="245"/>
      <c r="Q260" s="245"/>
      <c r="R260" s="245"/>
      <c r="S260" s="245"/>
      <c r="T260" s="246"/>
      <c r="AT260" s="247" t="s">
        <v>147</v>
      </c>
      <c r="AU260" s="247" t="s">
        <v>83</v>
      </c>
      <c r="AV260" s="14" t="s">
        <v>145</v>
      </c>
      <c r="AW260" s="14" t="s">
        <v>36</v>
      </c>
      <c r="AX260" s="14" t="s">
        <v>81</v>
      </c>
      <c r="AY260" s="247" t="s">
        <v>137</v>
      </c>
    </row>
    <row r="261" spans="2:65" s="1" customFormat="1" ht="25.5" customHeight="1">
      <c r="B261" s="41"/>
      <c r="C261" s="192" t="s">
        <v>332</v>
      </c>
      <c r="D261" s="192" t="s">
        <v>140</v>
      </c>
      <c r="E261" s="193" t="s">
        <v>333</v>
      </c>
      <c r="F261" s="194" t="s">
        <v>334</v>
      </c>
      <c r="G261" s="195" t="s">
        <v>335</v>
      </c>
      <c r="H261" s="196">
        <v>3</v>
      </c>
      <c r="I261" s="197"/>
      <c r="J261" s="198">
        <f>ROUND(I261*H261,2)</f>
        <v>0</v>
      </c>
      <c r="K261" s="194" t="s">
        <v>144</v>
      </c>
      <c r="L261" s="61"/>
      <c r="M261" s="199" t="s">
        <v>23</v>
      </c>
      <c r="N261" s="200" t="s">
        <v>44</v>
      </c>
      <c r="O261" s="42"/>
      <c r="P261" s="201">
        <f>O261*H261</f>
        <v>0</v>
      </c>
      <c r="Q261" s="201">
        <v>3E-05</v>
      </c>
      <c r="R261" s="201">
        <f>Q261*H261</f>
        <v>9E-05</v>
      </c>
      <c r="S261" s="201">
        <v>0</v>
      </c>
      <c r="T261" s="202">
        <f>S261*H261</f>
        <v>0</v>
      </c>
      <c r="AR261" s="24" t="s">
        <v>239</v>
      </c>
      <c r="AT261" s="24" t="s">
        <v>140</v>
      </c>
      <c r="AU261" s="24" t="s">
        <v>83</v>
      </c>
      <c r="AY261" s="24" t="s">
        <v>137</v>
      </c>
      <c r="BE261" s="203">
        <f>IF(N261="základní",J261,0)</f>
        <v>0</v>
      </c>
      <c r="BF261" s="203">
        <f>IF(N261="snížená",J261,0)</f>
        <v>0</v>
      </c>
      <c r="BG261" s="203">
        <f>IF(N261="zákl. přenesená",J261,0)</f>
        <v>0</v>
      </c>
      <c r="BH261" s="203">
        <f>IF(N261="sníž. přenesená",J261,0)</f>
        <v>0</v>
      </c>
      <c r="BI261" s="203">
        <f>IF(N261="nulová",J261,0)</f>
        <v>0</v>
      </c>
      <c r="BJ261" s="24" t="s">
        <v>81</v>
      </c>
      <c r="BK261" s="203">
        <f>ROUND(I261*H261,2)</f>
        <v>0</v>
      </c>
      <c r="BL261" s="24" t="s">
        <v>239</v>
      </c>
      <c r="BM261" s="24" t="s">
        <v>336</v>
      </c>
    </row>
    <row r="262" spans="2:51" s="11" customFormat="1" ht="13.5">
      <c r="B262" s="204"/>
      <c r="C262" s="205"/>
      <c r="D262" s="206" t="s">
        <v>147</v>
      </c>
      <c r="E262" s="207" t="s">
        <v>23</v>
      </c>
      <c r="F262" s="208" t="s">
        <v>148</v>
      </c>
      <c r="G262" s="205"/>
      <c r="H262" s="207" t="s">
        <v>23</v>
      </c>
      <c r="I262" s="209"/>
      <c r="J262" s="205"/>
      <c r="K262" s="205"/>
      <c r="L262" s="210"/>
      <c r="M262" s="211"/>
      <c r="N262" s="212"/>
      <c r="O262" s="212"/>
      <c r="P262" s="212"/>
      <c r="Q262" s="212"/>
      <c r="R262" s="212"/>
      <c r="S262" s="212"/>
      <c r="T262" s="213"/>
      <c r="AT262" s="214" t="s">
        <v>147</v>
      </c>
      <c r="AU262" s="214" t="s">
        <v>83</v>
      </c>
      <c r="AV262" s="11" t="s">
        <v>81</v>
      </c>
      <c r="AW262" s="11" t="s">
        <v>36</v>
      </c>
      <c r="AX262" s="11" t="s">
        <v>73</v>
      </c>
      <c r="AY262" s="214" t="s">
        <v>137</v>
      </c>
    </row>
    <row r="263" spans="2:51" s="12" customFormat="1" ht="13.5">
      <c r="B263" s="215"/>
      <c r="C263" s="216"/>
      <c r="D263" s="206" t="s">
        <v>147</v>
      </c>
      <c r="E263" s="217" t="s">
        <v>23</v>
      </c>
      <c r="F263" s="218" t="s">
        <v>294</v>
      </c>
      <c r="G263" s="216"/>
      <c r="H263" s="219">
        <v>3</v>
      </c>
      <c r="I263" s="220"/>
      <c r="J263" s="216"/>
      <c r="K263" s="216"/>
      <c r="L263" s="221"/>
      <c r="M263" s="222"/>
      <c r="N263" s="223"/>
      <c r="O263" s="223"/>
      <c r="P263" s="223"/>
      <c r="Q263" s="223"/>
      <c r="R263" s="223"/>
      <c r="S263" s="223"/>
      <c r="T263" s="224"/>
      <c r="AT263" s="225" t="s">
        <v>147</v>
      </c>
      <c r="AU263" s="225" t="s">
        <v>83</v>
      </c>
      <c r="AV263" s="12" t="s">
        <v>83</v>
      </c>
      <c r="AW263" s="12" t="s">
        <v>36</v>
      </c>
      <c r="AX263" s="12" t="s">
        <v>73</v>
      </c>
      <c r="AY263" s="225" t="s">
        <v>137</v>
      </c>
    </row>
    <row r="264" spans="2:51" s="14" customFormat="1" ht="13.5">
      <c r="B264" s="237"/>
      <c r="C264" s="238"/>
      <c r="D264" s="206" t="s">
        <v>147</v>
      </c>
      <c r="E264" s="239" t="s">
        <v>23</v>
      </c>
      <c r="F264" s="240" t="s">
        <v>155</v>
      </c>
      <c r="G264" s="238"/>
      <c r="H264" s="241">
        <v>3</v>
      </c>
      <c r="I264" s="242"/>
      <c r="J264" s="238"/>
      <c r="K264" s="238"/>
      <c r="L264" s="243"/>
      <c r="M264" s="244"/>
      <c r="N264" s="245"/>
      <c r="O264" s="245"/>
      <c r="P264" s="245"/>
      <c r="Q264" s="245"/>
      <c r="R264" s="245"/>
      <c r="S264" s="245"/>
      <c r="T264" s="246"/>
      <c r="AT264" s="247" t="s">
        <v>147</v>
      </c>
      <c r="AU264" s="247" t="s">
        <v>83</v>
      </c>
      <c r="AV264" s="14" t="s">
        <v>145</v>
      </c>
      <c r="AW264" s="14" t="s">
        <v>36</v>
      </c>
      <c r="AX264" s="14" t="s">
        <v>81</v>
      </c>
      <c r="AY264" s="247" t="s">
        <v>137</v>
      </c>
    </row>
    <row r="265" spans="2:65" s="1" customFormat="1" ht="16.5" customHeight="1">
      <c r="B265" s="41"/>
      <c r="C265" s="248" t="s">
        <v>337</v>
      </c>
      <c r="D265" s="248" t="s">
        <v>194</v>
      </c>
      <c r="E265" s="249" t="s">
        <v>338</v>
      </c>
      <c r="F265" s="250" t="s">
        <v>339</v>
      </c>
      <c r="G265" s="251" t="s">
        <v>335</v>
      </c>
      <c r="H265" s="252">
        <v>2</v>
      </c>
      <c r="I265" s="253"/>
      <c r="J265" s="254">
        <f>ROUND(I265*H265,2)</f>
        <v>0</v>
      </c>
      <c r="K265" s="250" t="s">
        <v>144</v>
      </c>
      <c r="L265" s="255"/>
      <c r="M265" s="256" t="s">
        <v>23</v>
      </c>
      <c r="N265" s="257" t="s">
        <v>44</v>
      </c>
      <c r="O265" s="42"/>
      <c r="P265" s="201">
        <f>O265*H265</f>
        <v>0</v>
      </c>
      <c r="Q265" s="201">
        <v>0.00055</v>
      </c>
      <c r="R265" s="201">
        <f>Q265*H265</f>
        <v>0.0011</v>
      </c>
      <c r="S265" s="201">
        <v>0</v>
      </c>
      <c r="T265" s="202">
        <f>S265*H265</f>
        <v>0</v>
      </c>
      <c r="AR265" s="24" t="s">
        <v>277</v>
      </c>
      <c r="AT265" s="24" t="s">
        <v>194</v>
      </c>
      <c r="AU265" s="24" t="s">
        <v>83</v>
      </c>
      <c r="AY265" s="24" t="s">
        <v>137</v>
      </c>
      <c r="BE265" s="203">
        <f>IF(N265="základní",J265,0)</f>
        <v>0</v>
      </c>
      <c r="BF265" s="203">
        <f>IF(N265="snížená",J265,0)</f>
        <v>0</v>
      </c>
      <c r="BG265" s="203">
        <f>IF(N265="zákl. přenesená",J265,0)</f>
        <v>0</v>
      </c>
      <c r="BH265" s="203">
        <f>IF(N265="sníž. přenesená",J265,0)</f>
        <v>0</v>
      </c>
      <c r="BI265" s="203">
        <f>IF(N265="nulová",J265,0)</f>
        <v>0</v>
      </c>
      <c r="BJ265" s="24" t="s">
        <v>81</v>
      </c>
      <c r="BK265" s="203">
        <f>ROUND(I265*H265,2)</f>
        <v>0</v>
      </c>
      <c r="BL265" s="24" t="s">
        <v>239</v>
      </c>
      <c r="BM265" s="24" t="s">
        <v>340</v>
      </c>
    </row>
    <row r="266" spans="2:65" s="1" customFormat="1" ht="16.5" customHeight="1">
      <c r="B266" s="41"/>
      <c r="C266" s="248" t="s">
        <v>341</v>
      </c>
      <c r="D266" s="248" t="s">
        <v>194</v>
      </c>
      <c r="E266" s="249" t="s">
        <v>342</v>
      </c>
      <c r="F266" s="250" t="s">
        <v>343</v>
      </c>
      <c r="G266" s="251" t="s">
        <v>335</v>
      </c>
      <c r="H266" s="252">
        <v>1</v>
      </c>
      <c r="I266" s="253"/>
      <c r="J266" s="254">
        <f>ROUND(I266*H266,2)</f>
        <v>0</v>
      </c>
      <c r="K266" s="250" t="s">
        <v>23</v>
      </c>
      <c r="L266" s="255"/>
      <c r="M266" s="256" t="s">
        <v>23</v>
      </c>
      <c r="N266" s="257" t="s">
        <v>44</v>
      </c>
      <c r="O266" s="42"/>
      <c r="P266" s="201">
        <f>O266*H266</f>
        <v>0</v>
      </c>
      <c r="Q266" s="201">
        <v>0.00036</v>
      </c>
      <c r="R266" s="201">
        <f>Q266*H266</f>
        <v>0.00036</v>
      </c>
      <c r="S266" s="201">
        <v>0</v>
      </c>
      <c r="T266" s="202">
        <f>S266*H266</f>
        <v>0</v>
      </c>
      <c r="AR266" s="24" t="s">
        <v>277</v>
      </c>
      <c r="AT266" s="24" t="s">
        <v>194</v>
      </c>
      <c r="AU266" s="24" t="s">
        <v>83</v>
      </c>
      <c r="AY266" s="24" t="s">
        <v>137</v>
      </c>
      <c r="BE266" s="203">
        <f>IF(N266="základní",J266,0)</f>
        <v>0</v>
      </c>
      <c r="BF266" s="203">
        <f>IF(N266="snížená",J266,0)</f>
        <v>0</v>
      </c>
      <c r="BG266" s="203">
        <f>IF(N266="zákl. přenesená",J266,0)</f>
        <v>0</v>
      </c>
      <c r="BH266" s="203">
        <f>IF(N266="sníž. přenesená",J266,0)</f>
        <v>0</v>
      </c>
      <c r="BI266" s="203">
        <f>IF(N266="nulová",J266,0)</f>
        <v>0</v>
      </c>
      <c r="BJ266" s="24" t="s">
        <v>81</v>
      </c>
      <c r="BK266" s="203">
        <f>ROUND(I266*H266,2)</f>
        <v>0</v>
      </c>
      <c r="BL266" s="24" t="s">
        <v>239</v>
      </c>
      <c r="BM266" s="24" t="s">
        <v>344</v>
      </c>
    </row>
    <row r="267" spans="2:65" s="1" customFormat="1" ht="25.5" customHeight="1">
      <c r="B267" s="41"/>
      <c r="C267" s="192" t="s">
        <v>345</v>
      </c>
      <c r="D267" s="192" t="s">
        <v>140</v>
      </c>
      <c r="E267" s="193" t="s">
        <v>346</v>
      </c>
      <c r="F267" s="194" t="s">
        <v>347</v>
      </c>
      <c r="G267" s="195" t="s">
        <v>143</v>
      </c>
      <c r="H267" s="196">
        <v>18.6</v>
      </c>
      <c r="I267" s="197"/>
      <c r="J267" s="198">
        <f>ROUND(I267*H267,2)</f>
        <v>0</v>
      </c>
      <c r="K267" s="194" t="s">
        <v>144</v>
      </c>
      <c r="L267" s="61"/>
      <c r="M267" s="199" t="s">
        <v>23</v>
      </c>
      <c r="N267" s="200" t="s">
        <v>44</v>
      </c>
      <c r="O267" s="42"/>
      <c r="P267" s="201">
        <f>O267*H267</f>
        <v>0</v>
      </c>
      <c r="Q267" s="201">
        <v>0.01874</v>
      </c>
      <c r="R267" s="201">
        <f>Q267*H267</f>
        <v>0.34856400000000004</v>
      </c>
      <c r="S267" s="201">
        <v>0</v>
      </c>
      <c r="T267" s="202">
        <f>S267*H267</f>
        <v>0</v>
      </c>
      <c r="AR267" s="24" t="s">
        <v>239</v>
      </c>
      <c r="AT267" s="24" t="s">
        <v>140</v>
      </c>
      <c r="AU267" s="24" t="s">
        <v>83</v>
      </c>
      <c r="AY267" s="24" t="s">
        <v>137</v>
      </c>
      <c r="BE267" s="203">
        <f>IF(N267="základní",J267,0)</f>
        <v>0</v>
      </c>
      <c r="BF267" s="203">
        <f>IF(N267="snížená",J267,0)</f>
        <v>0</v>
      </c>
      <c r="BG267" s="203">
        <f>IF(N267="zákl. přenesená",J267,0)</f>
        <v>0</v>
      </c>
      <c r="BH267" s="203">
        <f>IF(N267="sníž. přenesená",J267,0)</f>
        <v>0</v>
      </c>
      <c r="BI267" s="203">
        <f>IF(N267="nulová",J267,0)</f>
        <v>0</v>
      </c>
      <c r="BJ267" s="24" t="s">
        <v>81</v>
      </c>
      <c r="BK267" s="203">
        <f>ROUND(I267*H267,2)</f>
        <v>0</v>
      </c>
      <c r="BL267" s="24" t="s">
        <v>239</v>
      </c>
      <c r="BM267" s="24" t="s">
        <v>348</v>
      </c>
    </row>
    <row r="268" spans="2:51" s="11" customFormat="1" ht="13.5">
      <c r="B268" s="204"/>
      <c r="C268" s="205"/>
      <c r="D268" s="206" t="s">
        <v>147</v>
      </c>
      <c r="E268" s="207" t="s">
        <v>23</v>
      </c>
      <c r="F268" s="208" t="s">
        <v>148</v>
      </c>
      <c r="G268" s="205"/>
      <c r="H268" s="207" t="s">
        <v>23</v>
      </c>
      <c r="I268" s="209"/>
      <c r="J268" s="205"/>
      <c r="K268" s="205"/>
      <c r="L268" s="210"/>
      <c r="M268" s="211"/>
      <c r="N268" s="212"/>
      <c r="O268" s="212"/>
      <c r="P268" s="212"/>
      <c r="Q268" s="212"/>
      <c r="R268" s="212"/>
      <c r="S268" s="212"/>
      <c r="T268" s="213"/>
      <c r="AT268" s="214" t="s">
        <v>147</v>
      </c>
      <c r="AU268" s="214" t="s">
        <v>83</v>
      </c>
      <c r="AV268" s="11" t="s">
        <v>81</v>
      </c>
      <c r="AW268" s="11" t="s">
        <v>36</v>
      </c>
      <c r="AX268" s="11" t="s">
        <v>73</v>
      </c>
      <c r="AY268" s="214" t="s">
        <v>137</v>
      </c>
    </row>
    <row r="269" spans="2:51" s="12" customFormat="1" ht="13.5">
      <c r="B269" s="215"/>
      <c r="C269" s="216"/>
      <c r="D269" s="206" t="s">
        <v>147</v>
      </c>
      <c r="E269" s="217" t="s">
        <v>23</v>
      </c>
      <c r="F269" s="218" t="s">
        <v>349</v>
      </c>
      <c r="G269" s="216"/>
      <c r="H269" s="219">
        <v>18.6</v>
      </c>
      <c r="I269" s="220"/>
      <c r="J269" s="216"/>
      <c r="K269" s="216"/>
      <c r="L269" s="221"/>
      <c r="M269" s="222"/>
      <c r="N269" s="223"/>
      <c r="O269" s="223"/>
      <c r="P269" s="223"/>
      <c r="Q269" s="223"/>
      <c r="R269" s="223"/>
      <c r="S269" s="223"/>
      <c r="T269" s="224"/>
      <c r="AT269" s="225" t="s">
        <v>147</v>
      </c>
      <c r="AU269" s="225" t="s">
        <v>83</v>
      </c>
      <c r="AV269" s="12" t="s">
        <v>83</v>
      </c>
      <c r="AW269" s="12" t="s">
        <v>36</v>
      </c>
      <c r="AX269" s="12" t="s">
        <v>73</v>
      </c>
      <c r="AY269" s="225" t="s">
        <v>137</v>
      </c>
    </row>
    <row r="270" spans="2:51" s="14" customFormat="1" ht="13.5">
      <c r="B270" s="237"/>
      <c r="C270" s="238"/>
      <c r="D270" s="206" t="s">
        <v>147</v>
      </c>
      <c r="E270" s="239" t="s">
        <v>23</v>
      </c>
      <c r="F270" s="240" t="s">
        <v>155</v>
      </c>
      <c r="G270" s="238"/>
      <c r="H270" s="241">
        <v>18.6</v>
      </c>
      <c r="I270" s="242"/>
      <c r="J270" s="238"/>
      <c r="K270" s="238"/>
      <c r="L270" s="243"/>
      <c r="M270" s="244"/>
      <c r="N270" s="245"/>
      <c r="O270" s="245"/>
      <c r="P270" s="245"/>
      <c r="Q270" s="245"/>
      <c r="R270" s="245"/>
      <c r="S270" s="245"/>
      <c r="T270" s="246"/>
      <c r="AT270" s="247" t="s">
        <v>147</v>
      </c>
      <c r="AU270" s="247" t="s">
        <v>83</v>
      </c>
      <c r="AV270" s="14" t="s">
        <v>145</v>
      </c>
      <c r="AW270" s="14" t="s">
        <v>36</v>
      </c>
      <c r="AX270" s="14" t="s">
        <v>81</v>
      </c>
      <c r="AY270" s="247" t="s">
        <v>137</v>
      </c>
    </row>
    <row r="271" spans="2:65" s="1" customFormat="1" ht="38.25" customHeight="1">
      <c r="B271" s="41"/>
      <c r="C271" s="192" t="s">
        <v>350</v>
      </c>
      <c r="D271" s="192" t="s">
        <v>140</v>
      </c>
      <c r="E271" s="193" t="s">
        <v>351</v>
      </c>
      <c r="F271" s="194" t="s">
        <v>352</v>
      </c>
      <c r="G271" s="195" t="s">
        <v>335</v>
      </c>
      <c r="H271" s="196">
        <v>4</v>
      </c>
      <c r="I271" s="197"/>
      <c r="J271" s="198">
        <f>ROUND(I271*H271,2)</f>
        <v>0</v>
      </c>
      <c r="K271" s="194" t="s">
        <v>144</v>
      </c>
      <c r="L271" s="61"/>
      <c r="M271" s="199" t="s">
        <v>23</v>
      </c>
      <c r="N271" s="200" t="s">
        <v>44</v>
      </c>
      <c r="O271" s="42"/>
      <c r="P271" s="201">
        <f>O271*H271</f>
        <v>0</v>
      </c>
      <c r="Q271" s="201">
        <v>0.02837</v>
      </c>
      <c r="R271" s="201">
        <f>Q271*H271</f>
        <v>0.11348</v>
      </c>
      <c r="S271" s="201">
        <v>0</v>
      </c>
      <c r="T271" s="202">
        <f>S271*H271</f>
        <v>0</v>
      </c>
      <c r="AR271" s="24" t="s">
        <v>239</v>
      </c>
      <c r="AT271" s="24" t="s">
        <v>140</v>
      </c>
      <c r="AU271" s="24" t="s">
        <v>83</v>
      </c>
      <c r="AY271" s="24" t="s">
        <v>137</v>
      </c>
      <c r="BE271" s="203">
        <f>IF(N271="základní",J271,0)</f>
        <v>0</v>
      </c>
      <c r="BF271" s="203">
        <f>IF(N271="snížená",J271,0)</f>
        <v>0</v>
      </c>
      <c r="BG271" s="203">
        <f>IF(N271="zákl. přenesená",J271,0)</f>
        <v>0</v>
      </c>
      <c r="BH271" s="203">
        <f>IF(N271="sníž. přenesená",J271,0)</f>
        <v>0</v>
      </c>
      <c r="BI271" s="203">
        <f>IF(N271="nulová",J271,0)</f>
        <v>0</v>
      </c>
      <c r="BJ271" s="24" t="s">
        <v>81</v>
      </c>
      <c r="BK271" s="203">
        <f>ROUND(I271*H271,2)</f>
        <v>0</v>
      </c>
      <c r="BL271" s="24" t="s">
        <v>239</v>
      </c>
      <c r="BM271" s="24" t="s">
        <v>353</v>
      </c>
    </row>
    <row r="272" spans="2:65" s="1" customFormat="1" ht="25.5" customHeight="1">
      <c r="B272" s="41"/>
      <c r="C272" s="192" t="s">
        <v>354</v>
      </c>
      <c r="D272" s="192" t="s">
        <v>140</v>
      </c>
      <c r="E272" s="193" t="s">
        <v>355</v>
      </c>
      <c r="F272" s="194" t="s">
        <v>356</v>
      </c>
      <c r="G272" s="195" t="s">
        <v>143</v>
      </c>
      <c r="H272" s="196">
        <v>0.812</v>
      </c>
      <c r="I272" s="197"/>
      <c r="J272" s="198">
        <f>ROUND(I272*H272,2)</f>
        <v>0</v>
      </c>
      <c r="K272" s="194" t="s">
        <v>144</v>
      </c>
      <c r="L272" s="61"/>
      <c r="M272" s="199" t="s">
        <v>23</v>
      </c>
      <c r="N272" s="200" t="s">
        <v>44</v>
      </c>
      <c r="O272" s="42"/>
      <c r="P272" s="201">
        <f>O272*H272</f>
        <v>0</v>
      </c>
      <c r="Q272" s="201">
        <v>0.01916</v>
      </c>
      <c r="R272" s="201">
        <f>Q272*H272</f>
        <v>0.015557920000000001</v>
      </c>
      <c r="S272" s="201">
        <v>0</v>
      </c>
      <c r="T272" s="202">
        <f>S272*H272</f>
        <v>0</v>
      </c>
      <c r="AR272" s="24" t="s">
        <v>239</v>
      </c>
      <c r="AT272" s="24" t="s">
        <v>140</v>
      </c>
      <c r="AU272" s="24" t="s">
        <v>83</v>
      </c>
      <c r="AY272" s="24" t="s">
        <v>137</v>
      </c>
      <c r="BE272" s="203">
        <f>IF(N272="základní",J272,0)</f>
        <v>0</v>
      </c>
      <c r="BF272" s="203">
        <f>IF(N272="snížená",J272,0)</f>
        <v>0</v>
      </c>
      <c r="BG272" s="203">
        <f>IF(N272="zákl. přenesená",J272,0)</f>
        <v>0</v>
      </c>
      <c r="BH272" s="203">
        <f>IF(N272="sníž. přenesená",J272,0)</f>
        <v>0</v>
      </c>
      <c r="BI272" s="203">
        <f>IF(N272="nulová",J272,0)</f>
        <v>0</v>
      </c>
      <c r="BJ272" s="24" t="s">
        <v>81</v>
      </c>
      <c r="BK272" s="203">
        <f>ROUND(I272*H272,2)</f>
        <v>0</v>
      </c>
      <c r="BL272" s="24" t="s">
        <v>239</v>
      </c>
      <c r="BM272" s="24" t="s">
        <v>357</v>
      </c>
    </row>
    <row r="273" spans="2:51" s="11" customFormat="1" ht="13.5">
      <c r="B273" s="204"/>
      <c r="C273" s="205"/>
      <c r="D273" s="206" t="s">
        <v>147</v>
      </c>
      <c r="E273" s="207" t="s">
        <v>23</v>
      </c>
      <c r="F273" s="208" t="s">
        <v>148</v>
      </c>
      <c r="G273" s="205"/>
      <c r="H273" s="207" t="s">
        <v>23</v>
      </c>
      <c r="I273" s="209"/>
      <c r="J273" s="205"/>
      <c r="K273" s="205"/>
      <c r="L273" s="210"/>
      <c r="M273" s="211"/>
      <c r="N273" s="212"/>
      <c r="O273" s="212"/>
      <c r="P273" s="212"/>
      <c r="Q273" s="212"/>
      <c r="R273" s="212"/>
      <c r="S273" s="212"/>
      <c r="T273" s="213"/>
      <c r="AT273" s="214" t="s">
        <v>147</v>
      </c>
      <c r="AU273" s="214" t="s">
        <v>83</v>
      </c>
      <c r="AV273" s="11" t="s">
        <v>81</v>
      </c>
      <c r="AW273" s="11" t="s">
        <v>36</v>
      </c>
      <c r="AX273" s="11" t="s">
        <v>73</v>
      </c>
      <c r="AY273" s="214" t="s">
        <v>137</v>
      </c>
    </row>
    <row r="274" spans="2:51" s="12" customFormat="1" ht="13.5">
      <c r="B274" s="215"/>
      <c r="C274" s="216"/>
      <c r="D274" s="206" t="s">
        <v>147</v>
      </c>
      <c r="E274" s="217" t="s">
        <v>23</v>
      </c>
      <c r="F274" s="218" t="s">
        <v>358</v>
      </c>
      <c r="G274" s="216"/>
      <c r="H274" s="219">
        <v>0.812</v>
      </c>
      <c r="I274" s="220"/>
      <c r="J274" s="216"/>
      <c r="K274" s="216"/>
      <c r="L274" s="221"/>
      <c r="M274" s="222"/>
      <c r="N274" s="223"/>
      <c r="O274" s="223"/>
      <c r="P274" s="223"/>
      <c r="Q274" s="223"/>
      <c r="R274" s="223"/>
      <c r="S274" s="223"/>
      <c r="T274" s="224"/>
      <c r="AT274" s="225" t="s">
        <v>147</v>
      </c>
      <c r="AU274" s="225" t="s">
        <v>83</v>
      </c>
      <c r="AV274" s="12" t="s">
        <v>83</v>
      </c>
      <c r="AW274" s="12" t="s">
        <v>36</v>
      </c>
      <c r="AX274" s="12" t="s">
        <v>73</v>
      </c>
      <c r="AY274" s="225" t="s">
        <v>137</v>
      </c>
    </row>
    <row r="275" spans="2:51" s="14" customFormat="1" ht="13.5">
      <c r="B275" s="237"/>
      <c r="C275" s="238"/>
      <c r="D275" s="206" t="s">
        <v>147</v>
      </c>
      <c r="E275" s="239" t="s">
        <v>23</v>
      </c>
      <c r="F275" s="240" t="s">
        <v>155</v>
      </c>
      <c r="G275" s="238"/>
      <c r="H275" s="241">
        <v>0.812</v>
      </c>
      <c r="I275" s="242"/>
      <c r="J275" s="238"/>
      <c r="K275" s="238"/>
      <c r="L275" s="243"/>
      <c r="M275" s="244"/>
      <c r="N275" s="245"/>
      <c r="O275" s="245"/>
      <c r="P275" s="245"/>
      <c r="Q275" s="245"/>
      <c r="R275" s="245"/>
      <c r="S275" s="245"/>
      <c r="T275" s="246"/>
      <c r="AT275" s="247" t="s">
        <v>147</v>
      </c>
      <c r="AU275" s="247" t="s">
        <v>83</v>
      </c>
      <c r="AV275" s="14" t="s">
        <v>145</v>
      </c>
      <c r="AW275" s="14" t="s">
        <v>36</v>
      </c>
      <c r="AX275" s="14" t="s">
        <v>81</v>
      </c>
      <c r="AY275" s="247" t="s">
        <v>137</v>
      </c>
    </row>
    <row r="276" spans="2:65" s="1" customFormat="1" ht="51" customHeight="1">
      <c r="B276" s="41"/>
      <c r="C276" s="192" t="s">
        <v>359</v>
      </c>
      <c r="D276" s="192" t="s">
        <v>140</v>
      </c>
      <c r="E276" s="193" t="s">
        <v>360</v>
      </c>
      <c r="F276" s="194" t="s">
        <v>361</v>
      </c>
      <c r="G276" s="195" t="s">
        <v>234</v>
      </c>
      <c r="H276" s="196">
        <v>0.893</v>
      </c>
      <c r="I276" s="197"/>
      <c r="J276" s="198">
        <f>ROUND(I276*H276,2)</f>
        <v>0</v>
      </c>
      <c r="K276" s="194" t="s">
        <v>144</v>
      </c>
      <c r="L276" s="61"/>
      <c r="M276" s="199" t="s">
        <v>23</v>
      </c>
      <c r="N276" s="200" t="s">
        <v>44</v>
      </c>
      <c r="O276" s="42"/>
      <c r="P276" s="201">
        <f>O276*H276</f>
        <v>0</v>
      </c>
      <c r="Q276" s="201">
        <v>0</v>
      </c>
      <c r="R276" s="201">
        <f>Q276*H276</f>
        <v>0</v>
      </c>
      <c r="S276" s="201">
        <v>0</v>
      </c>
      <c r="T276" s="202">
        <f>S276*H276</f>
        <v>0</v>
      </c>
      <c r="AR276" s="24" t="s">
        <v>239</v>
      </c>
      <c r="AT276" s="24" t="s">
        <v>140</v>
      </c>
      <c r="AU276" s="24" t="s">
        <v>83</v>
      </c>
      <c r="AY276" s="24" t="s">
        <v>137</v>
      </c>
      <c r="BE276" s="203">
        <f>IF(N276="základní",J276,0)</f>
        <v>0</v>
      </c>
      <c r="BF276" s="203">
        <f>IF(N276="snížená",J276,0)</f>
        <v>0</v>
      </c>
      <c r="BG276" s="203">
        <f>IF(N276="zákl. přenesená",J276,0)</f>
        <v>0</v>
      </c>
      <c r="BH276" s="203">
        <f>IF(N276="sníž. přenesená",J276,0)</f>
        <v>0</v>
      </c>
      <c r="BI276" s="203">
        <f>IF(N276="nulová",J276,0)</f>
        <v>0</v>
      </c>
      <c r="BJ276" s="24" t="s">
        <v>81</v>
      </c>
      <c r="BK276" s="203">
        <f>ROUND(I276*H276,2)</f>
        <v>0</v>
      </c>
      <c r="BL276" s="24" t="s">
        <v>239</v>
      </c>
      <c r="BM276" s="24" t="s">
        <v>362</v>
      </c>
    </row>
    <row r="277" spans="2:65" s="1" customFormat="1" ht="38.25" customHeight="1">
      <c r="B277" s="41"/>
      <c r="C277" s="192" t="s">
        <v>363</v>
      </c>
      <c r="D277" s="192" t="s">
        <v>140</v>
      </c>
      <c r="E277" s="193" t="s">
        <v>364</v>
      </c>
      <c r="F277" s="194" t="s">
        <v>365</v>
      </c>
      <c r="G277" s="195" t="s">
        <v>234</v>
      </c>
      <c r="H277" s="196">
        <v>0.893</v>
      </c>
      <c r="I277" s="197"/>
      <c r="J277" s="198">
        <f>ROUND(I277*H277,2)</f>
        <v>0</v>
      </c>
      <c r="K277" s="194" t="s">
        <v>144</v>
      </c>
      <c r="L277" s="61"/>
      <c r="M277" s="199" t="s">
        <v>23</v>
      </c>
      <c r="N277" s="200" t="s">
        <v>44</v>
      </c>
      <c r="O277" s="42"/>
      <c r="P277" s="201">
        <f>O277*H277</f>
        <v>0</v>
      </c>
      <c r="Q277" s="201">
        <v>0</v>
      </c>
      <c r="R277" s="201">
        <f>Q277*H277</f>
        <v>0</v>
      </c>
      <c r="S277" s="201">
        <v>0</v>
      </c>
      <c r="T277" s="202">
        <f>S277*H277</f>
        <v>0</v>
      </c>
      <c r="AR277" s="24" t="s">
        <v>239</v>
      </c>
      <c r="AT277" s="24" t="s">
        <v>140</v>
      </c>
      <c r="AU277" s="24" t="s">
        <v>83</v>
      </c>
      <c r="AY277" s="24" t="s">
        <v>137</v>
      </c>
      <c r="BE277" s="203">
        <f>IF(N277="základní",J277,0)</f>
        <v>0</v>
      </c>
      <c r="BF277" s="203">
        <f>IF(N277="snížená",J277,0)</f>
        <v>0</v>
      </c>
      <c r="BG277" s="203">
        <f>IF(N277="zákl. přenesená",J277,0)</f>
        <v>0</v>
      </c>
      <c r="BH277" s="203">
        <f>IF(N277="sníž. přenesená",J277,0)</f>
        <v>0</v>
      </c>
      <c r="BI277" s="203">
        <f>IF(N277="nulová",J277,0)</f>
        <v>0</v>
      </c>
      <c r="BJ277" s="24" t="s">
        <v>81</v>
      </c>
      <c r="BK277" s="203">
        <f>ROUND(I277*H277,2)</f>
        <v>0</v>
      </c>
      <c r="BL277" s="24" t="s">
        <v>239</v>
      </c>
      <c r="BM277" s="24" t="s">
        <v>366</v>
      </c>
    </row>
    <row r="278" spans="2:63" s="10" customFormat="1" ht="29.85" customHeight="1">
      <c r="B278" s="176"/>
      <c r="C278" s="177"/>
      <c r="D278" s="178" t="s">
        <v>72</v>
      </c>
      <c r="E278" s="190" t="s">
        <v>367</v>
      </c>
      <c r="F278" s="190" t="s">
        <v>368</v>
      </c>
      <c r="G278" s="177"/>
      <c r="H278" s="177"/>
      <c r="I278" s="180"/>
      <c r="J278" s="191">
        <f>BK278</f>
        <v>0</v>
      </c>
      <c r="K278" s="177"/>
      <c r="L278" s="182"/>
      <c r="M278" s="183"/>
      <c r="N278" s="184"/>
      <c r="O278" s="184"/>
      <c r="P278" s="185">
        <f>SUM(P279:P286)</f>
        <v>0</v>
      </c>
      <c r="Q278" s="184"/>
      <c r="R278" s="185">
        <f>SUM(R279:R286)</f>
        <v>0.032</v>
      </c>
      <c r="S278" s="184"/>
      <c r="T278" s="186">
        <f>SUM(T279:T286)</f>
        <v>0.048</v>
      </c>
      <c r="AR278" s="187" t="s">
        <v>83</v>
      </c>
      <c r="AT278" s="188" t="s">
        <v>72</v>
      </c>
      <c r="AU278" s="188" t="s">
        <v>81</v>
      </c>
      <c r="AY278" s="187" t="s">
        <v>137</v>
      </c>
      <c r="BK278" s="189">
        <f>SUM(BK279:BK286)</f>
        <v>0</v>
      </c>
    </row>
    <row r="279" spans="2:65" s="1" customFormat="1" ht="25.5" customHeight="1">
      <c r="B279" s="41"/>
      <c r="C279" s="192" t="s">
        <v>369</v>
      </c>
      <c r="D279" s="192" t="s">
        <v>140</v>
      </c>
      <c r="E279" s="193" t="s">
        <v>370</v>
      </c>
      <c r="F279" s="194" t="s">
        <v>371</v>
      </c>
      <c r="G279" s="195" t="s">
        <v>335</v>
      </c>
      <c r="H279" s="196">
        <v>2</v>
      </c>
      <c r="I279" s="197"/>
      <c r="J279" s="198">
        <f>ROUND(I279*H279,2)</f>
        <v>0</v>
      </c>
      <c r="K279" s="194" t="s">
        <v>144</v>
      </c>
      <c r="L279" s="61"/>
      <c r="M279" s="199" t="s">
        <v>23</v>
      </c>
      <c r="N279" s="200" t="s">
        <v>44</v>
      </c>
      <c r="O279" s="42"/>
      <c r="P279" s="201">
        <f>O279*H279</f>
        <v>0</v>
      </c>
      <c r="Q279" s="201">
        <v>0</v>
      </c>
      <c r="R279" s="201">
        <f>Q279*H279</f>
        <v>0</v>
      </c>
      <c r="S279" s="201">
        <v>0</v>
      </c>
      <c r="T279" s="202">
        <f>S279*H279</f>
        <v>0</v>
      </c>
      <c r="AR279" s="24" t="s">
        <v>239</v>
      </c>
      <c r="AT279" s="24" t="s">
        <v>140</v>
      </c>
      <c r="AU279" s="24" t="s">
        <v>83</v>
      </c>
      <c r="AY279" s="24" t="s">
        <v>137</v>
      </c>
      <c r="BE279" s="203">
        <f>IF(N279="základní",J279,0)</f>
        <v>0</v>
      </c>
      <c r="BF279" s="203">
        <f>IF(N279="snížená",J279,0)</f>
        <v>0</v>
      </c>
      <c r="BG279" s="203">
        <f>IF(N279="zákl. přenesená",J279,0)</f>
        <v>0</v>
      </c>
      <c r="BH279" s="203">
        <f>IF(N279="sníž. přenesená",J279,0)</f>
        <v>0</v>
      </c>
      <c r="BI279" s="203">
        <f>IF(N279="nulová",J279,0)</f>
        <v>0</v>
      </c>
      <c r="BJ279" s="24" t="s">
        <v>81</v>
      </c>
      <c r="BK279" s="203">
        <f>ROUND(I279*H279,2)</f>
        <v>0</v>
      </c>
      <c r="BL279" s="24" t="s">
        <v>239</v>
      </c>
      <c r="BM279" s="24" t="s">
        <v>372</v>
      </c>
    </row>
    <row r="280" spans="2:51" s="11" customFormat="1" ht="13.5">
      <c r="B280" s="204"/>
      <c r="C280" s="205"/>
      <c r="D280" s="206" t="s">
        <v>147</v>
      </c>
      <c r="E280" s="207" t="s">
        <v>23</v>
      </c>
      <c r="F280" s="208" t="s">
        <v>148</v>
      </c>
      <c r="G280" s="205"/>
      <c r="H280" s="207" t="s">
        <v>23</v>
      </c>
      <c r="I280" s="209"/>
      <c r="J280" s="205"/>
      <c r="K280" s="205"/>
      <c r="L280" s="210"/>
      <c r="M280" s="211"/>
      <c r="N280" s="212"/>
      <c r="O280" s="212"/>
      <c r="P280" s="212"/>
      <c r="Q280" s="212"/>
      <c r="R280" s="212"/>
      <c r="S280" s="212"/>
      <c r="T280" s="213"/>
      <c r="AT280" s="214" t="s">
        <v>147</v>
      </c>
      <c r="AU280" s="214" t="s">
        <v>83</v>
      </c>
      <c r="AV280" s="11" t="s">
        <v>81</v>
      </c>
      <c r="AW280" s="11" t="s">
        <v>36</v>
      </c>
      <c r="AX280" s="11" t="s">
        <v>73</v>
      </c>
      <c r="AY280" s="214" t="s">
        <v>137</v>
      </c>
    </row>
    <row r="281" spans="2:51" s="12" customFormat="1" ht="13.5">
      <c r="B281" s="215"/>
      <c r="C281" s="216"/>
      <c r="D281" s="206" t="s">
        <v>147</v>
      </c>
      <c r="E281" s="217" t="s">
        <v>23</v>
      </c>
      <c r="F281" s="218" t="s">
        <v>373</v>
      </c>
      <c r="G281" s="216"/>
      <c r="H281" s="219">
        <v>2</v>
      </c>
      <c r="I281" s="220"/>
      <c r="J281" s="216"/>
      <c r="K281" s="216"/>
      <c r="L281" s="221"/>
      <c r="M281" s="222"/>
      <c r="N281" s="223"/>
      <c r="O281" s="223"/>
      <c r="P281" s="223"/>
      <c r="Q281" s="223"/>
      <c r="R281" s="223"/>
      <c r="S281" s="223"/>
      <c r="T281" s="224"/>
      <c r="AT281" s="225" t="s">
        <v>147</v>
      </c>
      <c r="AU281" s="225" t="s">
        <v>83</v>
      </c>
      <c r="AV281" s="12" t="s">
        <v>83</v>
      </c>
      <c r="AW281" s="12" t="s">
        <v>36</v>
      </c>
      <c r="AX281" s="12" t="s">
        <v>73</v>
      </c>
      <c r="AY281" s="225" t="s">
        <v>137</v>
      </c>
    </row>
    <row r="282" spans="2:51" s="14" customFormat="1" ht="13.5">
      <c r="B282" s="237"/>
      <c r="C282" s="238"/>
      <c r="D282" s="206" t="s">
        <v>147</v>
      </c>
      <c r="E282" s="239" t="s">
        <v>23</v>
      </c>
      <c r="F282" s="240" t="s">
        <v>155</v>
      </c>
      <c r="G282" s="238"/>
      <c r="H282" s="241">
        <v>2</v>
      </c>
      <c r="I282" s="242"/>
      <c r="J282" s="238"/>
      <c r="K282" s="238"/>
      <c r="L282" s="243"/>
      <c r="M282" s="244"/>
      <c r="N282" s="245"/>
      <c r="O282" s="245"/>
      <c r="P282" s="245"/>
      <c r="Q282" s="245"/>
      <c r="R282" s="245"/>
      <c r="S282" s="245"/>
      <c r="T282" s="246"/>
      <c r="AT282" s="247" t="s">
        <v>147</v>
      </c>
      <c r="AU282" s="247" t="s">
        <v>83</v>
      </c>
      <c r="AV282" s="14" t="s">
        <v>145</v>
      </c>
      <c r="AW282" s="14" t="s">
        <v>36</v>
      </c>
      <c r="AX282" s="14" t="s">
        <v>81</v>
      </c>
      <c r="AY282" s="247" t="s">
        <v>137</v>
      </c>
    </row>
    <row r="283" spans="2:65" s="1" customFormat="1" ht="16.5" customHeight="1">
      <c r="B283" s="41"/>
      <c r="C283" s="248" t="s">
        <v>374</v>
      </c>
      <c r="D283" s="248" t="s">
        <v>194</v>
      </c>
      <c r="E283" s="249" t="s">
        <v>375</v>
      </c>
      <c r="F283" s="250" t="s">
        <v>376</v>
      </c>
      <c r="G283" s="251" t="s">
        <v>335</v>
      </c>
      <c r="H283" s="252">
        <v>2</v>
      </c>
      <c r="I283" s="253"/>
      <c r="J283" s="254">
        <f>ROUND(I283*H283,2)</f>
        <v>0</v>
      </c>
      <c r="K283" s="250" t="s">
        <v>23</v>
      </c>
      <c r="L283" s="255"/>
      <c r="M283" s="256" t="s">
        <v>23</v>
      </c>
      <c r="N283" s="257" t="s">
        <v>44</v>
      </c>
      <c r="O283" s="42"/>
      <c r="P283" s="201">
        <f>O283*H283</f>
        <v>0</v>
      </c>
      <c r="Q283" s="201">
        <v>0.016</v>
      </c>
      <c r="R283" s="201">
        <f>Q283*H283</f>
        <v>0.032</v>
      </c>
      <c r="S283" s="201">
        <v>0</v>
      </c>
      <c r="T283" s="202">
        <f>S283*H283</f>
        <v>0</v>
      </c>
      <c r="AR283" s="24" t="s">
        <v>277</v>
      </c>
      <c r="AT283" s="24" t="s">
        <v>194</v>
      </c>
      <c r="AU283" s="24" t="s">
        <v>83</v>
      </c>
      <c r="AY283" s="24" t="s">
        <v>137</v>
      </c>
      <c r="BE283" s="203">
        <f>IF(N283="základní",J283,0)</f>
        <v>0</v>
      </c>
      <c r="BF283" s="203">
        <f>IF(N283="snížená",J283,0)</f>
        <v>0</v>
      </c>
      <c r="BG283" s="203">
        <f>IF(N283="zákl. přenesená",J283,0)</f>
        <v>0</v>
      </c>
      <c r="BH283" s="203">
        <f>IF(N283="sníž. přenesená",J283,0)</f>
        <v>0</v>
      </c>
      <c r="BI283" s="203">
        <f>IF(N283="nulová",J283,0)</f>
        <v>0</v>
      </c>
      <c r="BJ283" s="24" t="s">
        <v>81</v>
      </c>
      <c r="BK283" s="203">
        <f>ROUND(I283*H283,2)</f>
        <v>0</v>
      </c>
      <c r="BL283" s="24" t="s">
        <v>239</v>
      </c>
      <c r="BM283" s="24" t="s">
        <v>377</v>
      </c>
    </row>
    <row r="284" spans="2:65" s="1" customFormat="1" ht="38.25" customHeight="1">
      <c r="B284" s="41"/>
      <c r="C284" s="192" t="s">
        <v>378</v>
      </c>
      <c r="D284" s="192" t="s">
        <v>140</v>
      </c>
      <c r="E284" s="193" t="s">
        <v>379</v>
      </c>
      <c r="F284" s="194" t="s">
        <v>380</v>
      </c>
      <c r="G284" s="195" t="s">
        <v>335</v>
      </c>
      <c r="H284" s="196">
        <v>2</v>
      </c>
      <c r="I284" s="197"/>
      <c r="J284" s="198">
        <f>ROUND(I284*H284,2)</f>
        <v>0</v>
      </c>
      <c r="K284" s="194" t="s">
        <v>144</v>
      </c>
      <c r="L284" s="61"/>
      <c r="M284" s="199" t="s">
        <v>23</v>
      </c>
      <c r="N284" s="200" t="s">
        <v>44</v>
      </c>
      <c r="O284" s="42"/>
      <c r="P284" s="201">
        <f>O284*H284</f>
        <v>0</v>
      </c>
      <c r="Q284" s="201">
        <v>0</v>
      </c>
      <c r="R284" s="201">
        <f>Q284*H284</f>
        <v>0</v>
      </c>
      <c r="S284" s="201">
        <v>0.024</v>
      </c>
      <c r="T284" s="202">
        <f>S284*H284</f>
        <v>0.048</v>
      </c>
      <c r="AR284" s="24" t="s">
        <v>239</v>
      </c>
      <c r="AT284" s="24" t="s">
        <v>140</v>
      </c>
      <c r="AU284" s="24" t="s">
        <v>83</v>
      </c>
      <c r="AY284" s="24" t="s">
        <v>137</v>
      </c>
      <c r="BE284" s="203">
        <f>IF(N284="základní",J284,0)</f>
        <v>0</v>
      </c>
      <c r="BF284" s="203">
        <f>IF(N284="snížená",J284,0)</f>
        <v>0</v>
      </c>
      <c r="BG284" s="203">
        <f>IF(N284="zákl. přenesená",J284,0)</f>
        <v>0</v>
      </c>
      <c r="BH284" s="203">
        <f>IF(N284="sníž. přenesená",J284,0)</f>
        <v>0</v>
      </c>
      <c r="BI284" s="203">
        <f>IF(N284="nulová",J284,0)</f>
        <v>0</v>
      </c>
      <c r="BJ284" s="24" t="s">
        <v>81</v>
      </c>
      <c r="BK284" s="203">
        <f>ROUND(I284*H284,2)</f>
        <v>0</v>
      </c>
      <c r="BL284" s="24" t="s">
        <v>239</v>
      </c>
      <c r="BM284" s="24" t="s">
        <v>381</v>
      </c>
    </row>
    <row r="285" spans="2:65" s="1" customFormat="1" ht="38.25" customHeight="1">
      <c r="B285" s="41"/>
      <c r="C285" s="192" t="s">
        <v>382</v>
      </c>
      <c r="D285" s="192" t="s">
        <v>140</v>
      </c>
      <c r="E285" s="193" t="s">
        <v>383</v>
      </c>
      <c r="F285" s="194" t="s">
        <v>384</v>
      </c>
      <c r="G285" s="195" t="s">
        <v>234</v>
      </c>
      <c r="H285" s="196">
        <v>0.032</v>
      </c>
      <c r="I285" s="197"/>
      <c r="J285" s="198">
        <f>ROUND(I285*H285,2)</f>
        <v>0</v>
      </c>
      <c r="K285" s="194" t="s">
        <v>144</v>
      </c>
      <c r="L285" s="61"/>
      <c r="M285" s="199" t="s">
        <v>23</v>
      </c>
      <c r="N285" s="200" t="s">
        <v>44</v>
      </c>
      <c r="O285" s="42"/>
      <c r="P285" s="201">
        <f>O285*H285</f>
        <v>0</v>
      </c>
      <c r="Q285" s="201">
        <v>0</v>
      </c>
      <c r="R285" s="201">
        <f>Q285*H285</f>
        <v>0</v>
      </c>
      <c r="S285" s="201">
        <v>0</v>
      </c>
      <c r="T285" s="202">
        <f>S285*H285</f>
        <v>0</v>
      </c>
      <c r="AR285" s="24" t="s">
        <v>239</v>
      </c>
      <c r="AT285" s="24" t="s">
        <v>140</v>
      </c>
      <c r="AU285" s="24" t="s">
        <v>83</v>
      </c>
      <c r="AY285" s="24" t="s">
        <v>137</v>
      </c>
      <c r="BE285" s="203">
        <f>IF(N285="základní",J285,0)</f>
        <v>0</v>
      </c>
      <c r="BF285" s="203">
        <f>IF(N285="snížená",J285,0)</f>
        <v>0</v>
      </c>
      <c r="BG285" s="203">
        <f>IF(N285="zákl. přenesená",J285,0)</f>
        <v>0</v>
      </c>
      <c r="BH285" s="203">
        <f>IF(N285="sníž. přenesená",J285,0)</f>
        <v>0</v>
      </c>
      <c r="BI285" s="203">
        <f>IF(N285="nulová",J285,0)</f>
        <v>0</v>
      </c>
      <c r="BJ285" s="24" t="s">
        <v>81</v>
      </c>
      <c r="BK285" s="203">
        <f>ROUND(I285*H285,2)</f>
        <v>0</v>
      </c>
      <c r="BL285" s="24" t="s">
        <v>239</v>
      </c>
      <c r="BM285" s="24" t="s">
        <v>385</v>
      </c>
    </row>
    <row r="286" spans="2:65" s="1" customFormat="1" ht="38.25" customHeight="1">
      <c r="B286" s="41"/>
      <c r="C286" s="192" t="s">
        <v>386</v>
      </c>
      <c r="D286" s="192" t="s">
        <v>140</v>
      </c>
      <c r="E286" s="193" t="s">
        <v>387</v>
      </c>
      <c r="F286" s="194" t="s">
        <v>388</v>
      </c>
      <c r="G286" s="195" t="s">
        <v>234</v>
      </c>
      <c r="H286" s="196">
        <v>0.032</v>
      </c>
      <c r="I286" s="197"/>
      <c r="J286" s="198">
        <f>ROUND(I286*H286,2)</f>
        <v>0</v>
      </c>
      <c r="K286" s="194" t="s">
        <v>144</v>
      </c>
      <c r="L286" s="61"/>
      <c r="M286" s="199" t="s">
        <v>23</v>
      </c>
      <c r="N286" s="200" t="s">
        <v>44</v>
      </c>
      <c r="O286" s="42"/>
      <c r="P286" s="201">
        <f>O286*H286</f>
        <v>0</v>
      </c>
      <c r="Q286" s="201">
        <v>0</v>
      </c>
      <c r="R286" s="201">
        <f>Q286*H286</f>
        <v>0</v>
      </c>
      <c r="S286" s="201">
        <v>0</v>
      </c>
      <c r="T286" s="202">
        <f>S286*H286</f>
        <v>0</v>
      </c>
      <c r="AR286" s="24" t="s">
        <v>239</v>
      </c>
      <c r="AT286" s="24" t="s">
        <v>140</v>
      </c>
      <c r="AU286" s="24" t="s">
        <v>83</v>
      </c>
      <c r="AY286" s="24" t="s">
        <v>137</v>
      </c>
      <c r="BE286" s="203">
        <f>IF(N286="základní",J286,0)</f>
        <v>0</v>
      </c>
      <c r="BF286" s="203">
        <f>IF(N286="snížená",J286,0)</f>
        <v>0</v>
      </c>
      <c r="BG286" s="203">
        <f>IF(N286="zákl. přenesená",J286,0)</f>
        <v>0</v>
      </c>
      <c r="BH286" s="203">
        <f>IF(N286="sníž. přenesená",J286,0)</f>
        <v>0</v>
      </c>
      <c r="BI286" s="203">
        <f>IF(N286="nulová",J286,0)</f>
        <v>0</v>
      </c>
      <c r="BJ286" s="24" t="s">
        <v>81</v>
      </c>
      <c r="BK286" s="203">
        <f>ROUND(I286*H286,2)</f>
        <v>0</v>
      </c>
      <c r="BL286" s="24" t="s">
        <v>239</v>
      </c>
      <c r="BM286" s="24" t="s">
        <v>389</v>
      </c>
    </row>
    <row r="287" spans="2:63" s="10" customFormat="1" ht="29.85" customHeight="1">
      <c r="B287" s="176"/>
      <c r="C287" s="177"/>
      <c r="D287" s="178" t="s">
        <v>72</v>
      </c>
      <c r="E287" s="190" t="s">
        <v>390</v>
      </c>
      <c r="F287" s="190" t="s">
        <v>391</v>
      </c>
      <c r="G287" s="177"/>
      <c r="H287" s="177"/>
      <c r="I287" s="180"/>
      <c r="J287" s="191">
        <f>BK287</f>
        <v>0</v>
      </c>
      <c r="K287" s="177"/>
      <c r="L287" s="182"/>
      <c r="M287" s="183"/>
      <c r="N287" s="184"/>
      <c r="O287" s="184"/>
      <c r="P287" s="185">
        <f>SUM(P288:P292)</f>
        <v>0</v>
      </c>
      <c r="Q287" s="184"/>
      <c r="R287" s="185">
        <f>SUM(R288:R292)</f>
        <v>0</v>
      </c>
      <c r="S287" s="184"/>
      <c r="T287" s="186">
        <f>SUM(T288:T292)</f>
        <v>0.38217599999999996</v>
      </c>
      <c r="AR287" s="187" t="s">
        <v>83</v>
      </c>
      <c r="AT287" s="188" t="s">
        <v>72</v>
      </c>
      <c r="AU287" s="188" t="s">
        <v>81</v>
      </c>
      <c r="AY287" s="187" t="s">
        <v>137</v>
      </c>
      <c r="BK287" s="189">
        <f>SUM(BK288:BK292)</f>
        <v>0</v>
      </c>
    </row>
    <row r="288" spans="2:65" s="1" customFormat="1" ht="16.5" customHeight="1">
      <c r="B288" s="41"/>
      <c r="C288" s="192" t="s">
        <v>392</v>
      </c>
      <c r="D288" s="192" t="s">
        <v>140</v>
      </c>
      <c r="E288" s="193" t="s">
        <v>393</v>
      </c>
      <c r="F288" s="194" t="s">
        <v>394</v>
      </c>
      <c r="G288" s="195" t="s">
        <v>143</v>
      </c>
      <c r="H288" s="196">
        <v>21.232</v>
      </c>
      <c r="I288" s="197"/>
      <c r="J288" s="198">
        <f>ROUND(I288*H288,2)</f>
        <v>0</v>
      </c>
      <c r="K288" s="194" t="s">
        <v>144</v>
      </c>
      <c r="L288" s="61"/>
      <c r="M288" s="199" t="s">
        <v>23</v>
      </c>
      <c r="N288" s="200" t="s">
        <v>44</v>
      </c>
      <c r="O288" s="42"/>
      <c r="P288" s="201">
        <f>O288*H288</f>
        <v>0</v>
      </c>
      <c r="Q288" s="201">
        <v>0</v>
      </c>
      <c r="R288" s="201">
        <f>Q288*H288</f>
        <v>0</v>
      </c>
      <c r="S288" s="201">
        <v>0.018</v>
      </c>
      <c r="T288" s="202">
        <f>S288*H288</f>
        <v>0.38217599999999996</v>
      </c>
      <c r="AR288" s="24" t="s">
        <v>239</v>
      </c>
      <c r="AT288" s="24" t="s">
        <v>140</v>
      </c>
      <c r="AU288" s="24" t="s">
        <v>83</v>
      </c>
      <c r="AY288" s="24" t="s">
        <v>137</v>
      </c>
      <c r="BE288" s="203">
        <f>IF(N288="základní",J288,0)</f>
        <v>0</v>
      </c>
      <c r="BF288" s="203">
        <f>IF(N288="snížená",J288,0)</f>
        <v>0</v>
      </c>
      <c r="BG288" s="203">
        <f>IF(N288="zákl. přenesená",J288,0)</f>
        <v>0</v>
      </c>
      <c r="BH288" s="203">
        <f>IF(N288="sníž. přenesená",J288,0)</f>
        <v>0</v>
      </c>
      <c r="BI288" s="203">
        <f>IF(N288="nulová",J288,0)</f>
        <v>0</v>
      </c>
      <c r="BJ288" s="24" t="s">
        <v>81</v>
      </c>
      <c r="BK288" s="203">
        <f>ROUND(I288*H288,2)</f>
        <v>0</v>
      </c>
      <c r="BL288" s="24" t="s">
        <v>239</v>
      </c>
      <c r="BM288" s="24" t="s">
        <v>395</v>
      </c>
    </row>
    <row r="289" spans="2:51" s="11" customFormat="1" ht="13.5">
      <c r="B289" s="204"/>
      <c r="C289" s="205"/>
      <c r="D289" s="206" t="s">
        <v>147</v>
      </c>
      <c r="E289" s="207" t="s">
        <v>23</v>
      </c>
      <c r="F289" s="208" t="s">
        <v>219</v>
      </c>
      <c r="G289" s="205"/>
      <c r="H289" s="207" t="s">
        <v>23</v>
      </c>
      <c r="I289" s="209"/>
      <c r="J289" s="205"/>
      <c r="K289" s="205"/>
      <c r="L289" s="210"/>
      <c r="M289" s="211"/>
      <c r="N289" s="212"/>
      <c r="O289" s="212"/>
      <c r="P289" s="212"/>
      <c r="Q289" s="212"/>
      <c r="R289" s="212"/>
      <c r="S289" s="212"/>
      <c r="T289" s="213"/>
      <c r="AT289" s="214" t="s">
        <v>147</v>
      </c>
      <c r="AU289" s="214" t="s">
        <v>83</v>
      </c>
      <c r="AV289" s="11" t="s">
        <v>81</v>
      </c>
      <c r="AW289" s="11" t="s">
        <v>36</v>
      </c>
      <c r="AX289" s="11" t="s">
        <v>73</v>
      </c>
      <c r="AY289" s="214" t="s">
        <v>137</v>
      </c>
    </row>
    <row r="290" spans="2:51" s="12" customFormat="1" ht="13.5">
      <c r="B290" s="215"/>
      <c r="C290" s="216"/>
      <c r="D290" s="206" t="s">
        <v>147</v>
      </c>
      <c r="E290" s="217" t="s">
        <v>23</v>
      </c>
      <c r="F290" s="218" t="s">
        <v>396</v>
      </c>
      <c r="G290" s="216"/>
      <c r="H290" s="219">
        <v>21.232</v>
      </c>
      <c r="I290" s="220"/>
      <c r="J290" s="216"/>
      <c r="K290" s="216"/>
      <c r="L290" s="221"/>
      <c r="M290" s="222"/>
      <c r="N290" s="223"/>
      <c r="O290" s="223"/>
      <c r="P290" s="223"/>
      <c r="Q290" s="223"/>
      <c r="R290" s="223"/>
      <c r="S290" s="223"/>
      <c r="T290" s="224"/>
      <c r="AT290" s="225" t="s">
        <v>147</v>
      </c>
      <c r="AU290" s="225" t="s">
        <v>83</v>
      </c>
      <c r="AV290" s="12" t="s">
        <v>83</v>
      </c>
      <c r="AW290" s="12" t="s">
        <v>36</v>
      </c>
      <c r="AX290" s="12" t="s">
        <v>73</v>
      </c>
      <c r="AY290" s="225" t="s">
        <v>137</v>
      </c>
    </row>
    <row r="291" spans="2:51" s="14" customFormat="1" ht="13.5">
      <c r="B291" s="237"/>
      <c r="C291" s="238"/>
      <c r="D291" s="206" t="s">
        <v>147</v>
      </c>
      <c r="E291" s="239" t="s">
        <v>23</v>
      </c>
      <c r="F291" s="240" t="s">
        <v>155</v>
      </c>
      <c r="G291" s="238"/>
      <c r="H291" s="241">
        <v>21.232</v>
      </c>
      <c r="I291" s="242"/>
      <c r="J291" s="238"/>
      <c r="K291" s="238"/>
      <c r="L291" s="243"/>
      <c r="M291" s="244"/>
      <c r="N291" s="245"/>
      <c r="O291" s="245"/>
      <c r="P291" s="245"/>
      <c r="Q291" s="245"/>
      <c r="R291" s="245"/>
      <c r="S291" s="245"/>
      <c r="T291" s="246"/>
      <c r="AT291" s="247" t="s">
        <v>147</v>
      </c>
      <c r="AU291" s="247" t="s">
        <v>83</v>
      </c>
      <c r="AV291" s="14" t="s">
        <v>145</v>
      </c>
      <c r="AW291" s="14" t="s">
        <v>36</v>
      </c>
      <c r="AX291" s="14" t="s">
        <v>81</v>
      </c>
      <c r="AY291" s="247" t="s">
        <v>137</v>
      </c>
    </row>
    <row r="292" spans="2:65" s="1" customFormat="1" ht="38.25" customHeight="1">
      <c r="B292" s="41"/>
      <c r="C292" s="192" t="s">
        <v>397</v>
      </c>
      <c r="D292" s="192" t="s">
        <v>140</v>
      </c>
      <c r="E292" s="193" t="s">
        <v>398</v>
      </c>
      <c r="F292" s="194" t="s">
        <v>399</v>
      </c>
      <c r="G292" s="195" t="s">
        <v>335</v>
      </c>
      <c r="H292" s="196">
        <v>3</v>
      </c>
      <c r="I292" s="197"/>
      <c r="J292" s="198">
        <f>ROUND(I292*H292,2)</f>
        <v>0</v>
      </c>
      <c r="K292" s="194" t="s">
        <v>144</v>
      </c>
      <c r="L292" s="61"/>
      <c r="M292" s="199" t="s">
        <v>23</v>
      </c>
      <c r="N292" s="200" t="s">
        <v>44</v>
      </c>
      <c r="O292" s="42"/>
      <c r="P292" s="201">
        <f>O292*H292</f>
        <v>0</v>
      </c>
      <c r="Q292" s="201">
        <v>0</v>
      </c>
      <c r="R292" s="201">
        <f>Q292*H292</f>
        <v>0</v>
      </c>
      <c r="S292" s="201">
        <v>0</v>
      </c>
      <c r="T292" s="202">
        <f>S292*H292</f>
        <v>0</v>
      </c>
      <c r="AR292" s="24" t="s">
        <v>239</v>
      </c>
      <c r="AT292" s="24" t="s">
        <v>140</v>
      </c>
      <c r="AU292" s="24" t="s">
        <v>83</v>
      </c>
      <c r="AY292" s="24" t="s">
        <v>137</v>
      </c>
      <c r="BE292" s="203">
        <f>IF(N292="základní",J292,0)</f>
        <v>0</v>
      </c>
      <c r="BF292" s="203">
        <f>IF(N292="snížená",J292,0)</f>
        <v>0</v>
      </c>
      <c r="BG292" s="203">
        <f>IF(N292="zákl. přenesená",J292,0)</f>
        <v>0</v>
      </c>
      <c r="BH292" s="203">
        <f>IF(N292="sníž. přenesená",J292,0)</f>
        <v>0</v>
      </c>
      <c r="BI292" s="203">
        <f>IF(N292="nulová",J292,0)</f>
        <v>0</v>
      </c>
      <c r="BJ292" s="24" t="s">
        <v>81</v>
      </c>
      <c r="BK292" s="203">
        <f>ROUND(I292*H292,2)</f>
        <v>0</v>
      </c>
      <c r="BL292" s="24" t="s">
        <v>239</v>
      </c>
      <c r="BM292" s="24" t="s">
        <v>400</v>
      </c>
    </row>
    <row r="293" spans="2:63" s="10" customFormat="1" ht="29.85" customHeight="1">
      <c r="B293" s="176"/>
      <c r="C293" s="177"/>
      <c r="D293" s="178" t="s">
        <v>72</v>
      </c>
      <c r="E293" s="190" t="s">
        <v>401</v>
      </c>
      <c r="F293" s="190" t="s">
        <v>402</v>
      </c>
      <c r="G293" s="177"/>
      <c r="H293" s="177"/>
      <c r="I293" s="180"/>
      <c r="J293" s="191">
        <f>BK293</f>
        <v>0</v>
      </c>
      <c r="K293" s="177"/>
      <c r="L293" s="182"/>
      <c r="M293" s="183"/>
      <c r="N293" s="184"/>
      <c r="O293" s="184"/>
      <c r="P293" s="185">
        <f>SUM(P294:P328)</f>
        <v>0</v>
      </c>
      <c r="Q293" s="184"/>
      <c r="R293" s="185">
        <f>SUM(R294:R328)</f>
        <v>0.8325218999999999</v>
      </c>
      <c r="S293" s="184"/>
      <c r="T293" s="186">
        <f>SUM(T294:T328)</f>
        <v>2.07467565</v>
      </c>
      <c r="AR293" s="187" t="s">
        <v>83</v>
      </c>
      <c r="AT293" s="188" t="s">
        <v>72</v>
      </c>
      <c r="AU293" s="188" t="s">
        <v>81</v>
      </c>
      <c r="AY293" s="187" t="s">
        <v>137</v>
      </c>
      <c r="BK293" s="189">
        <f>SUM(BK294:BK328)</f>
        <v>0</v>
      </c>
    </row>
    <row r="294" spans="2:65" s="1" customFormat="1" ht="16.5" customHeight="1">
      <c r="B294" s="41"/>
      <c r="C294" s="192" t="s">
        <v>403</v>
      </c>
      <c r="D294" s="192" t="s">
        <v>140</v>
      </c>
      <c r="E294" s="193" t="s">
        <v>404</v>
      </c>
      <c r="F294" s="194" t="s">
        <v>405</v>
      </c>
      <c r="G294" s="195" t="s">
        <v>143</v>
      </c>
      <c r="H294" s="196">
        <v>24.945</v>
      </c>
      <c r="I294" s="197"/>
      <c r="J294" s="198">
        <f>ROUND(I294*H294,2)</f>
        <v>0</v>
      </c>
      <c r="K294" s="194" t="s">
        <v>144</v>
      </c>
      <c r="L294" s="61"/>
      <c r="M294" s="199" t="s">
        <v>23</v>
      </c>
      <c r="N294" s="200" t="s">
        <v>44</v>
      </c>
      <c r="O294" s="42"/>
      <c r="P294" s="201">
        <f>O294*H294</f>
        <v>0</v>
      </c>
      <c r="Q294" s="201">
        <v>0</v>
      </c>
      <c r="R294" s="201">
        <f>Q294*H294</f>
        <v>0</v>
      </c>
      <c r="S294" s="201">
        <v>0.08317</v>
      </c>
      <c r="T294" s="202">
        <f>S294*H294</f>
        <v>2.07467565</v>
      </c>
      <c r="AR294" s="24" t="s">
        <v>239</v>
      </c>
      <c r="AT294" s="24" t="s">
        <v>140</v>
      </c>
      <c r="AU294" s="24" t="s">
        <v>83</v>
      </c>
      <c r="AY294" s="24" t="s">
        <v>137</v>
      </c>
      <c r="BE294" s="203">
        <f>IF(N294="základní",J294,0)</f>
        <v>0</v>
      </c>
      <c r="BF294" s="203">
        <f>IF(N294="snížená",J294,0)</f>
        <v>0</v>
      </c>
      <c r="BG294" s="203">
        <f>IF(N294="zákl. přenesená",J294,0)</f>
        <v>0</v>
      </c>
      <c r="BH294" s="203">
        <f>IF(N294="sníž. přenesená",J294,0)</f>
        <v>0</v>
      </c>
      <c r="BI294" s="203">
        <f>IF(N294="nulová",J294,0)</f>
        <v>0</v>
      </c>
      <c r="BJ294" s="24" t="s">
        <v>81</v>
      </c>
      <c r="BK294" s="203">
        <f>ROUND(I294*H294,2)</f>
        <v>0</v>
      </c>
      <c r="BL294" s="24" t="s">
        <v>239</v>
      </c>
      <c r="BM294" s="24" t="s">
        <v>406</v>
      </c>
    </row>
    <row r="295" spans="2:51" s="11" customFormat="1" ht="13.5">
      <c r="B295" s="204"/>
      <c r="C295" s="205"/>
      <c r="D295" s="206" t="s">
        <v>147</v>
      </c>
      <c r="E295" s="207" t="s">
        <v>23</v>
      </c>
      <c r="F295" s="208" t="s">
        <v>219</v>
      </c>
      <c r="G295" s="205"/>
      <c r="H295" s="207" t="s">
        <v>23</v>
      </c>
      <c r="I295" s="209"/>
      <c r="J295" s="205"/>
      <c r="K295" s="205"/>
      <c r="L295" s="210"/>
      <c r="M295" s="211"/>
      <c r="N295" s="212"/>
      <c r="O295" s="212"/>
      <c r="P295" s="212"/>
      <c r="Q295" s="212"/>
      <c r="R295" s="212"/>
      <c r="S295" s="212"/>
      <c r="T295" s="213"/>
      <c r="AT295" s="214" t="s">
        <v>147</v>
      </c>
      <c r="AU295" s="214" t="s">
        <v>83</v>
      </c>
      <c r="AV295" s="11" t="s">
        <v>81</v>
      </c>
      <c r="AW295" s="11" t="s">
        <v>36</v>
      </c>
      <c r="AX295" s="11" t="s">
        <v>73</v>
      </c>
      <c r="AY295" s="214" t="s">
        <v>137</v>
      </c>
    </row>
    <row r="296" spans="2:51" s="11" customFormat="1" ht="13.5">
      <c r="B296" s="204"/>
      <c r="C296" s="205"/>
      <c r="D296" s="206" t="s">
        <v>147</v>
      </c>
      <c r="E296" s="207" t="s">
        <v>23</v>
      </c>
      <c r="F296" s="208" t="s">
        <v>149</v>
      </c>
      <c r="G296" s="205"/>
      <c r="H296" s="207" t="s">
        <v>23</v>
      </c>
      <c r="I296" s="209"/>
      <c r="J296" s="205"/>
      <c r="K296" s="205"/>
      <c r="L296" s="210"/>
      <c r="M296" s="211"/>
      <c r="N296" s="212"/>
      <c r="O296" s="212"/>
      <c r="P296" s="212"/>
      <c r="Q296" s="212"/>
      <c r="R296" s="212"/>
      <c r="S296" s="212"/>
      <c r="T296" s="213"/>
      <c r="AT296" s="214" t="s">
        <v>147</v>
      </c>
      <c r="AU296" s="214" t="s">
        <v>83</v>
      </c>
      <c r="AV296" s="11" t="s">
        <v>81</v>
      </c>
      <c r="AW296" s="11" t="s">
        <v>36</v>
      </c>
      <c r="AX296" s="11" t="s">
        <v>73</v>
      </c>
      <c r="AY296" s="214" t="s">
        <v>137</v>
      </c>
    </row>
    <row r="297" spans="2:51" s="12" customFormat="1" ht="13.5">
      <c r="B297" s="215"/>
      <c r="C297" s="216"/>
      <c r="D297" s="206" t="s">
        <v>147</v>
      </c>
      <c r="E297" s="217" t="s">
        <v>23</v>
      </c>
      <c r="F297" s="218" t="s">
        <v>150</v>
      </c>
      <c r="G297" s="216"/>
      <c r="H297" s="219">
        <v>8.1</v>
      </c>
      <c r="I297" s="220"/>
      <c r="J297" s="216"/>
      <c r="K297" s="216"/>
      <c r="L297" s="221"/>
      <c r="M297" s="222"/>
      <c r="N297" s="223"/>
      <c r="O297" s="223"/>
      <c r="P297" s="223"/>
      <c r="Q297" s="223"/>
      <c r="R297" s="223"/>
      <c r="S297" s="223"/>
      <c r="T297" s="224"/>
      <c r="AT297" s="225" t="s">
        <v>147</v>
      </c>
      <c r="AU297" s="225" t="s">
        <v>83</v>
      </c>
      <c r="AV297" s="12" t="s">
        <v>83</v>
      </c>
      <c r="AW297" s="12" t="s">
        <v>36</v>
      </c>
      <c r="AX297" s="12" t="s">
        <v>73</v>
      </c>
      <c r="AY297" s="225" t="s">
        <v>137</v>
      </c>
    </row>
    <row r="298" spans="2:51" s="13" customFormat="1" ht="13.5">
      <c r="B298" s="226"/>
      <c r="C298" s="227"/>
      <c r="D298" s="206" t="s">
        <v>147</v>
      </c>
      <c r="E298" s="228" t="s">
        <v>23</v>
      </c>
      <c r="F298" s="229" t="s">
        <v>151</v>
      </c>
      <c r="G298" s="227"/>
      <c r="H298" s="230">
        <v>8.1</v>
      </c>
      <c r="I298" s="231"/>
      <c r="J298" s="227"/>
      <c r="K298" s="227"/>
      <c r="L298" s="232"/>
      <c r="M298" s="233"/>
      <c r="N298" s="234"/>
      <c r="O298" s="234"/>
      <c r="P298" s="234"/>
      <c r="Q298" s="234"/>
      <c r="R298" s="234"/>
      <c r="S298" s="234"/>
      <c r="T298" s="235"/>
      <c r="AT298" s="236" t="s">
        <v>147</v>
      </c>
      <c r="AU298" s="236" t="s">
        <v>83</v>
      </c>
      <c r="AV298" s="13" t="s">
        <v>152</v>
      </c>
      <c r="AW298" s="13" t="s">
        <v>36</v>
      </c>
      <c r="AX298" s="13" t="s">
        <v>73</v>
      </c>
      <c r="AY298" s="236" t="s">
        <v>137</v>
      </c>
    </row>
    <row r="299" spans="2:51" s="11" customFormat="1" ht="13.5">
      <c r="B299" s="204"/>
      <c r="C299" s="205"/>
      <c r="D299" s="206" t="s">
        <v>147</v>
      </c>
      <c r="E299" s="207" t="s">
        <v>23</v>
      </c>
      <c r="F299" s="208" t="s">
        <v>153</v>
      </c>
      <c r="G299" s="205"/>
      <c r="H299" s="207" t="s">
        <v>23</v>
      </c>
      <c r="I299" s="209"/>
      <c r="J299" s="205"/>
      <c r="K299" s="205"/>
      <c r="L299" s="210"/>
      <c r="M299" s="211"/>
      <c r="N299" s="212"/>
      <c r="O299" s="212"/>
      <c r="P299" s="212"/>
      <c r="Q299" s="212"/>
      <c r="R299" s="212"/>
      <c r="S299" s="212"/>
      <c r="T299" s="213"/>
      <c r="AT299" s="214" t="s">
        <v>147</v>
      </c>
      <c r="AU299" s="214" t="s">
        <v>83</v>
      </c>
      <c r="AV299" s="11" t="s">
        <v>81</v>
      </c>
      <c r="AW299" s="11" t="s">
        <v>36</v>
      </c>
      <c r="AX299" s="11" t="s">
        <v>73</v>
      </c>
      <c r="AY299" s="214" t="s">
        <v>137</v>
      </c>
    </row>
    <row r="300" spans="2:51" s="12" customFormat="1" ht="13.5">
      <c r="B300" s="215"/>
      <c r="C300" s="216"/>
      <c r="D300" s="206" t="s">
        <v>147</v>
      </c>
      <c r="E300" s="217" t="s">
        <v>23</v>
      </c>
      <c r="F300" s="218" t="s">
        <v>154</v>
      </c>
      <c r="G300" s="216"/>
      <c r="H300" s="219">
        <v>16.74</v>
      </c>
      <c r="I300" s="220"/>
      <c r="J300" s="216"/>
      <c r="K300" s="216"/>
      <c r="L300" s="221"/>
      <c r="M300" s="222"/>
      <c r="N300" s="223"/>
      <c r="O300" s="223"/>
      <c r="P300" s="223"/>
      <c r="Q300" s="223"/>
      <c r="R300" s="223"/>
      <c r="S300" s="223"/>
      <c r="T300" s="224"/>
      <c r="AT300" s="225" t="s">
        <v>147</v>
      </c>
      <c r="AU300" s="225" t="s">
        <v>83</v>
      </c>
      <c r="AV300" s="12" t="s">
        <v>83</v>
      </c>
      <c r="AW300" s="12" t="s">
        <v>36</v>
      </c>
      <c r="AX300" s="12" t="s">
        <v>73</v>
      </c>
      <c r="AY300" s="225" t="s">
        <v>137</v>
      </c>
    </row>
    <row r="301" spans="2:51" s="12" customFormat="1" ht="13.5">
      <c r="B301" s="215"/>
      <c r="C301" s="216"/>
      <c r="D301" s="206" t="s">
        <v>147</v>
      </c>
      <c r="E301" s="217" t="s">
        <v>23</v>
      </c>
      <c r="F301" s="218" t="s">
        <v>407</v>
      </c>
      <c r="G301" s="216"/>
      <c r="H301" s="219">
        <v>0.105</v>
      </c>
      <c r="I301" s="220"/>
      <c r="J301" s="216"/>
      <c r="K301" s="216"/>
      <c r="L301" s="221"/>
      <c r="M301" s="222"/>
      <c r="N301" s="223"/>
      <c r="O301" s="223"/>
      <c r="P301" s="223"/>
      <c r="Q301" s="223"/>
      <c r="R301" s="223"/>
      <c r="S301" s="223"/>
      <c r="T301" s="224"/>
      <c r="AT301" s="225" t="s">
        <v>147</v>
      </c>
      <c r="AU301" s="225" t="s">
        <v>83</v>
      </c>
      <c r="AV301" s="12" t="s">
        <v>83</v>
      </c>
      <c r="AW301" s="12" t="s">
        <v>36</v>
      </c>
      <c r="AX301" s="12" t="s">
        <v>73</v>
      </c>
      <c r="AY301" s="225" t="s">
        <v>137</v>
      </c>
    </row>
    <row r="302" spans="2:51" s="13" customFormat="1" ht="13.5">
      <c r="B302" s="226"/>
      <c r="C302" s="227"/>
      <c r="D302" s="206" t="s">
        <v>147</v>
      </c>
      <c r="E302" s="228" t="s">
        <v>23</v>
      </c>
      <c r="F302" s="229" t="s">
        <v>151</v>
      </c>
      <c r="G302" s="227"/>
      <c r="H302" s="230">
        <v>16.845</v>
      </c>
      <c r="I302" s="231"/>
      <c r="J302" s="227"/>
      <c r="K302" s="227"/>
      <c r="L302" s="232"/>
      <c r="M302" s="233"/>
      <c r="N302" s="234"/>
      <c r="O302" s="234"/>
      <c r="P302" s="234"/>
      <c r="Q302" s="234"/>
      <c r="R302" s="234"/>
      <c r="S302" s="234"/>
      <c r="T302" s="235"/>
      <c r="AT302" s="236" t="s">
        <v>147</v>
      </c>
      <c r="AU302" s="236" t="s">
        <v>83</v>
      </c>
      <c r="AV302" s="13" t="s">
        <v>152</v>
      </c>
      <c r="AW302" s="13" t="s">
        <v>36</v>
      </c>
      <c r="AX302" s="13" t="s">
        <v>73</v>
      </c>
      <c r="AY302" s="236" t="s">
        <v>137</v>
      </c>
    </row>
    <row r="303" spans="2:51" s="14" customFormat="1" ht="13.5">
      <c r="B303" s="237"/>
      <c r="C303" s="238"/>
      <c r="D303" s="206" t="s">
        <v>147</v>
      </c>
      <c r="E303" s="239" t="s">
        <v>23</v>
      </c>
      <c r="F303" s="240" t="s">
        <v>155</v>
      </c>
      <c r="G303" s="238"/>
      <c r="H303" s="241">
        <v>24.945</v>
      </c>
      <c r="I303" s="242"/>
      <c r="J303" s="238"/>
      <c r="K303" s="238"/>
      <c r="L303" s="243"/>
      <c r="M303" s="244"/>
      <c r="N303" s="245"/>
      <c r="O303" s="245"/>
      <c r="P303" s="245"/>
      <c r="Q303" s="245"/>
      <c r="R303" s="245"/>
      <c r="S303" s="245"/>
      <c r="T303" s="246"/>
      <c r="AT303" s="247" t="s">
        <v>147</v>
      </c>
      <c r="AU303" s="247" t="s">
        <v>83</v>
      </c>
      <c r="AV303" s="14" t="s">
        <v>145</v>
      </c>
      <c r="AW303" s="14" t="s">
        <v>36</v>
      </c>
      <c r="AX303" s="14" t="s">
        <v>81</v>
      </c>
      <c r="AY303" s="247" t="s">
        <v>137</v>
      </c>
    </row>
    <row r="304" spans="2:65" s="1" customFormat="1" ht="25.5" customHeight="1">
      <c r="B304" s="41"/>
      <c r="C304" s="192" t="s">
        <v>408</v>
      </c>
      <c r="D304" s="192" t="s">
        <v>140</v>
      </c>
      <c r="E304" s="193" t="s">
        <v>409</v>
      </c>
      <c r="F304" s="194" t="s">
        <v>410</v>
      </c>
      <c r="G304" s="195" t="s">
        <v>143</v>
      </c>
      <c r="H304" s="196">
        <v>24.945</v>
      </c>
      <c r="I304" s="197"/>
      <c r="J304" s="198">
        <f>ROUND(I304*H304,2)</f>
        <v>0</v>
      </c>
      <c r="K304" s="194" t="s">
        <v>144</v>
      </c>
      <c r="L304" s="61"/>
      <c r="M304" s="199" t="s">
        <v>23</v>
      </c>
      <c r="N304" s="200" t="s">
        <v>44</v>
      </c>
      <c r="O304" s="42"/>
      <c r="P304" s="201">
        <f>O304*H304</f>
        <v>0</v>
      </c>
      <c r="Q304" s="201">
        <v>0.00422</v>
      </c>
      <c r="R304" s="201">
        <f>Q304*H304</f>
        <v>0.1052679</v>
      </c>
      <c r="S304" s="201">
        <v>0</v>
      </c>
      <c r="T304" s="202">
        <f>S304*H304</f>
        <v>0</v>
      </c>
      <c r="AR304" s="24" t="s">
        <v>239</v>
      </c>
      <c r="AT304" s="24" t="s">
        <v>140</v>
      </c>
      <c r="AU304" s="24" t="s">
        <v>83</v>
      </c>
      <c r="AY304" s="24" t="s">
        <v>137</v>
      </c>
      <c r="BE304" s="203">
        <f>IF(N304="základní",J304,0)</f>
        <v>0</v>
      </c>
      <c r="BF304" s="203">
        <f>IF(N304="snížená",J304,0)</f>
        <v>0</v>
      </c>
      <c r="BG304" s="203">
        <f>IF(N304="zákl. přenesená",J304,0)</f>
        <v>0</v>
      </c>
      <c r="BH304" s="203">
        <f>IF(N304="sníž. přenesená",J304,0)</f>
        <v>0</v>
      </c>
      <c r="BI304" s="203">
        <f>IF(N304="nulová",J304,0)</f>
        <v>0</v>
      </c>
      <c r="BJ304" s="24" t="s">
        <v>81</v>
      </c>
      <c r="BK304" s="203">
        <f>ROUND(I304*H304,2)</f>
        <v>0</v>
      </c>
      <c r="BL304" s="24" t="s">
        <v>239</v>
      </c>
      <c r="BM304" s="24" t="s">
        <v>411</v>
      </c>
    </row>
    <row r="305" spans="2:51" s="11" customFormat="1" ht="13.5">
      <c r="B305" s="204"/>
      <c r="C305" s="205"/>
      <c r="D305" s="206" t="s">
        <v>147</v>
      </c>
      <c r="E305" s="207" t="s">
        <v>23</v>
      </c>
      <c r="F305" s="208" t="s">
        <v>148</v>
      </c>
      <c r="G305" s="205"/>
      <c r="H305" s="207" t="s">
        <v>23</v>
      </c>
      <c r="I305" s="209"/>
      <c r="J305" s="205"/>
      <c r="K305" s="205"/>
      <c r="L305" s="210"/>
      <c r="M305" s="211"/>
      <c r="N305" s="212"/>
      <c r="O305" s="212"/>
      <c r="P305" s="212"/>
      <c r="Q305" s="212"/>
      <c r="R305" s="212"/>
      <c r="S305" s="212"/>
      <c r="T305" s="213"/>
      <c r="AT305" s="214" t="s">
        <v>147</v>
      </c>
      <c r="AU305" s="214" t="s">
        <v>83</v>
      </c>
      <c r="AV305" s="11" t="s">
        <v>81</v>
      </c>
      <c r="AW305" s="11" t="s">
        <v>36</v>
      </c>
      <c r="AX305" s="11" t="s">
        <v>73</v>
      </c>
      <c r="AY305" s="214" t="s">
        <v>137</v>
      </c>
    </row>
    <row r="306" spans="2:51" s="11" customFormat="1" ht="13.5">
      <c r="B306" s="204"/>
      <c r="C306" s="205"/>
      <c r="D306" s="206" t="s">
        <v>147</v>
      </c>
      <c r="E306" s="207" t="s">
        <v>23</v>
      </c>
      <c r="F306" s="208" t="s">
        <v>149</v>
      </c>
      <c r="G306" s="205"/>
      <c r="H306" s="207" t="s">
        <v>23</v>
      </c>
      <c r="I306" s="209"/>
      <c r="J306" s="205"/>
      <c r="K306" s="205"/>
      <c r="L306" s="210"/>
      <c r="M306" s="211"/>
      <c r="N306" s="212"/>
      <c r="O306" s="212"/>
      <c r="P306" s="212"/>
      <c r="Q306" s="212"/>
      <c r="R306" s="212"/>
      <c r="S306" s="212"/>
      <c r="T306" s="213"/>
      <c r="AT306" s="214" t="s">
        <v>147</v>
      </c>
      <c r="AU306" s="214" t="s">
        <v>83</v>
      </c>
      <c r="AV306" s="11" t="s">
        <v>81</v>
      </c>
      <c r="AW306" s="11" t="s">
        <v>36</v>
      </c>
      <c r="AX306" s="11" t="s">
        <v>73</v>
      </c>
      <c r="AY306" s="214" t="s">
        <v>137</v>
      </c>
    </row>
    <row r="307" spans="2:51" s="12" customFormat="1" ht="13.5">
      <c r="B307" s="215"/>
      <c r="C307" s="216"/>
      <c r="D307" s="206" t="s">
        <v>147</v>
      </c>
      <c r="E307" s="217" t="s">
        <v>23</v>
      </c>
      <c r="F307" s="218" t="s">
        <v>150</v>
      </c>
      <c r="G307" s="216"/>
      <c r="H307" s="219">
        <v>8.1</v>
      </c>
      <c r="I307" s="220"/>
      <c r="J307" s="216"/>
      <c r="K307" s="216"/>
      <c r="L307" s="221"/>
      <c r="M307" s="222"/>
      <c r="N307" s="223"/>
      <c r="O307" s="223"/>
      <c r="P307" s="223"/>
      <c r="Q307" s="223"/>
      <c r="R307" s="223"/>
      <c r="S307" s="223"/>
      <c r="T307" s="224"/>
      <c r="AT307" s="225" t="s">
        <v>147</v>
      </c>
      <c r="AU307" s="225" t="s">
        <v>83</v>
      </c>
      <c r="AV307" s="12" t="s">
        <v>83</v>
      </c>
      <c r="AW307" s="12" t="s">
        <v>36</v>
      </c>
      <c r="AX307" s="12" t="s">
        <v>73</v>
      </c>
      <c r="AY307" s="225" t="s">
        <v>137</v>
      </c>
    </row>
    <row r="308" spans="2:51" s="13" customFormat="1" ht="13.5">
      <c r="B308" s="226"/>
      <c r="C308" s="227"/>
      <c r="D308" s="206" t="s">
        <v>147</v>
      </c>
      <c r="E308" s="228" t="s">
        <v>23</v>
      </c>
      <c r="F308" s="229" t="s">
        <v>151</v>
      </c>
      <c r="G308" s="227"/>
      <c r="H308" s="230">
        <v>8.1</v>
      </c>
      <c r="I308" s="231"/>
      <c r="J308" s="227"/>
      <c r="K308" s="227"/>
      <c r="L308" s="232"/>
      <c r="M308" s="233"/>
      <c r="N308" s="234"/>
      <c r="O308" s="234"/>
      <c r="P308" s="234"/>
      <c r="Q308" s="234"/>
      <c r="R308" s="234"/>
      <c r="S308" s="234"/>
      <c r="T308" s="235"/>
      <c r="AT308" s="236" t="s">
        <v>147</v>
      </c>
      <c r="AU308" s="236" t="s">
        <v>83</v>
      </c>
      <c r="AV308" s="13" t="s">
        <v>152</v>
      </c>
      <c r="AW308" s="13" t="s">
        <v>36</v>
      </c>
      <c r="AX308" s="13" t="s">
        <v>73</v>
      </c>
      <c r="AY308" s="236" t="s">
        <v>137</v>
      </c>
    </row>
    <row r="309" spans="2:51" s="11" customFormat="1" ht="13.5">
      <c r="B309" s="204"/>
      <c r="C309" s="205"/>
      <c r="D309" s="206" t="s">
        <v>147</v>
      </c>
      <c r="E309" s="207" t="s">
        <v>23</v>
      </c>
      <c r="F309" s="208" t="s">
        <v>153</v>
      </c>
      <c r="G309" s="205"/>
      <c r="H309" s="207" t="s">
        <v>23</v>
      </c>
      <c r="I309" s="209"/>
      <c r="J309" s="205"/>
      <c r="K309" s="205"/>
      <c r="L309" s="210"/>
      <c r="M309" s="211"/>
      <c r="N309" s="212"/>
      <c r="O309" s="212"/>
      <c r="P309" s="212"/>
      <c r="Q309" s="212"/>
      <c r="R309" s="212"/>
      <c r="S309" s="212"/>
      <c r="T309" s="213"/>
      <c r="AT309" s="214" t="s">
        <v>147</v>
      </c>
      <c r="AU309" s="214" t="s">
        <v>83</v>
      </c>
      <c r="AV309" s="11" t="s">
        <v>81</v>
      </c>
      <c r="AW309" s="11" t="s">
        <v>36</v>
      </c>
      <c r="AX309" s="11" t="s">
        <v>73</v>
      </c>
      <c r="AY309" s="214" t="s">
        <v>137</v>
      </c>
    </row>
    <row r="310" spans="2:51" s="12" customFormat="1" ht="13.5">
      <c r="B310" s="215"/>
      <c r="C310" s="216"/>
      <c r="D310" s="206" t="s">
        <v>147</v>
      </c>
      <c r="E310" s="217" t="s">
        <v>23</v>
      </c>
      <c r="F310" s="218" t="s">
        <v>154</v>
      </c>
      <c r="G310" s="216"/>
      <c r="H310" s="219">
        <v>16.74</v>
      </c>
      <c r="I310" s="220"/>
      <c r="J310" s="216"/>
      <c r="K310" s="216"/>
      <c r="L310" s="221"/>
      <c r="M310" s="222"/>
      <c r="N310" s="223"/>
      <c r="O310" s="223"/>
      <c r="P310" s="223"/>
      <c r="Q310" s="223"/>
      <c r="R310" s="223"/>
      <c r="S310" s="223"/>
      <c r="T310" s="224"/>
      <c r="AT310" s="225" t="s">
        <v>147</v>
      </c>
      <c r="AU310" s="225" t="s">
        <v>83</v>
      </c>
      <c r="AV310" s="12" t="s">
        <v>83</v>
      </c>
      <c r="AW310" s="12" t="s">
        <v>36</v>
      </c>
      <c r="AX310" s="12" t="s">
        <v>73</v>
      </c>
      <c r="AY310" s="225" t="s">
        <v>137</v>
      </c>
    </row>
    <row r="311" spans="2:51" s="12" customFormat="1" ht="13.5">
      <c r="B311" s="215"/>
      <c r="C311" s="216"/>
      <c r="D311" s="206" t="s">
        <v>147</v>
      </c>
      <c r="E311" s="217" t="s">
        <v>23</v>
      </c>
      <c r="F311" s="218" t="s">
        <v>407</v>
      </c>
      <c r="G311" s="216"/>
      <c r="H311" s="219">
        <v>0.105</v>
      </c>
      <c r="I311" s="220"/>
      <c r="J311" s="216"/>
      <c r="K311" s="216"/>
      <c r="L311" s="221"/>
      <c r="M311" s="222"/>
      <c r="N311" s="223"/>
      <c r="O311" s="223"/>
      <c r="P311" s="223"/>
      <c r="Q311" s="223"/>
      <c r="R311" s="223"/>
      <c r="S311" s="223"/>
      <c r="T311" s="224"/>
      <c r="AT311" s="225" t="s">
        <v>147</v>
      </c>
      <c r="AU311" s="225" t="s">
        <v>83</v>
      </c>
      <c r="AV311" s="12" t="s">
        <v>83</v>
      </c>
      <c r="AW311" s="12" t="s">
        <v>36</v>
      </c>
      <c r="AX311" s="12" t="s">
        <v>73</v>
      </c>
      <c r="AY311" s="225" t="s">
        <v>137</v>
      </c>
    </row>
    <row r="312" spans="2:51" s="13" customFormat="1" ht="13.5">
      <c r="B312" s="226"/>
      <c r="C312" s="227"/>
      <c r="D312" s="206" t="s">
        <v>147</v>
      </c>
      <c r="E312" s="228" t="s">
        <v>23</v>
      </c>
      <c r="F312" s="229" t="s">
        <v>151</v>
      </c>
      <c r="G312" s="227"/>
      <c r="H312" s="230">
        <v>16.845</v>
      </c>
      <c r="I312" s="231"/>
      <c r="J312" s="227"/>
      <c r="K312" s="227"/>
      <c r="L312" s="232"/>
      <c r="M312" s="233"/>
      <c r="N312" s="234"/>
      <c r="O312" s="234"/>
      <c r="P312" s="234"/>
      <c r="Q312" s="234"/>
      <c r="R312" s="234"/>
      <c r="S312" s="234"/>
      <c r="T312" s="235"/>
      <c r="AT312" s="236" t="s">
        <v>147</v>
      </c>
      <c r="AU312" s="236" t="s">
        <v>83</v>
      </c>
      <c r="AV312" s="13" t="s">
        <v>152</v>
      </c>
      <c r="AW312" s="13" t="s">
        <v>36</v>
      </c>
      <c r="AX312" s="13" t="s">
        <v>73</v>
      </c>
      <c r="AY312" s="236" t="s">
        <v>137</v>
      </c>
    </row>
    <row r="313" spans="2:51" s="14" customFormat="1" ht="13.5">
      <c r="B313" s="237"/>
      <c r="C313" s="238"/>
      <c r="D313" s="206" t="s">
        <v>147</v>
      </c>
      <c r="E313" s="239" t="s">
        <v>23</v>
      </c>
      <c r="F313" s="240" t="s">
        <v>155</v>
      </c>
      <c r="G313" s="238"/>
      <c r="H313" s="241">
        <v>24.945</v>
      </c>
      <c r="I313" s="242"/>
      <c r="J313" s="238"/>
      <c r="K313" s="238"/>
      <c r="L313" s="243"/>
      <c r="M313" s="244"/>
      <c r="N313" s="245"/>
      <c r="O313" s="245"/>
      <c r="P313" s="245"/>
      <c r="Q313" s="245"/>
      <c r="R313" s="245"/>
      <c r="S313" s="245"/>
      <c r="T313" s="246"/>
      <c r="AT313" s="247" t="s">
        <v>147</v>
      </c>
      <c r="AU313" s="247" t="s">
        <v>83</v>
      </c>
      <c r="AV313" s="14" t="s">
        <v>145</v>
      </c>
      <c r="AW313" s="14" t="s">
        <v>36</v>
      </c>
      <c r="AX313" s="14" t="s">
        <v>81</v>
      </c>
      <c r="AY313" s="247" t="s">
        <v>137</v>
      </c>
    </row>
    <row r="314" spans="2:65" s="1" customFormat="1" ht="25.5" customHeight="1">
      <c r="B314" s="41"/>
      <c r="C314" s="248" t="s">
        <v>412</v>
      </c>
      <c r="D314" s="248" t="s">
        <v>194</v>
      </c>
      <c r="E314" s="249" t="s">
        <v>413</v>
      </c>
      <c r="F314" s="250" t="s">
        <v>414</v>
      </c>
      <c r="G314" s="251" t="s">
        <v>143</v>
      </c>
      <c r="H314" s="252">
        <v>27.44</v>
      </c>
      <c r="I314" s="253"/>
      <c r="J314" s="254">
        <f>ROUND(I314*H314,2)</f>
        <v>0</v>
      </c>
      <c r="K314" s="250" t="s">
        <v>144</v>
      </c>
      <c r="L314" s="255"/>
      <c r="M314" s="256" t="s">
        <v>23</v>
      </c>
      <c r="N314" s="257" t="s">
        <v>44</v>
      </c>
      <c r="O314" s="42"/>
      <c r="P314" s="201">
        <f>O314*H314</f>
        <v>0</v>
      </c>
      <c r="Q314" s="201">
        <v>0.0192</v>
      </c>
      <c r="R314" s="201">
        <f>Q314*H314</f>
        <v>0.526848</v>
      </c>
      <c r="S314" s="201">
        <v>0</v>
      </c>
      <c r="T314" s="202">
        <f>S314*H314</f>
        <v>0</v>
      </c>
      <c r="AR314" s="24" t="s">
        <v>277</v>
      </c>
      <c r="AT314" s="24" t="s">
        <v>194</v>
      </c>
      <c r="AU314" s="24" t="s">
        <v>83</v>
      </c>
      <c r="AY314" s="24" t="s">
        <v>137</v>
      </c>
      <c r="BE314" s="203">
        <f>IF(N314="základní",J314,0)</f>
        <v>0</v>
      </c>
      <c r="BF314" s="203">
        <f>IF(N314="snížená",J314,0)</f>
        <v>0</v>
      </c>
      <c r="BG314" s="203">
        <f>IF(N314="zákl. přenesená",J314,0)</f>
        <v>0</v>
      </c>
      <c r="BH314" s="203">
        <f>IF(N314="sníž. přenesená",J314,0)</f>
        <v>0</v>
      </c>
      <c r="BI314" s="203">
        <f>IF(N314="nulová",J314,0)</f>
        <v>0</v>
      </c>
      <c r="BJ314" s="24" t="s">
        <v>81</v>
      </c>
      <c r="BK314" s="203">
        <f>ROUND(I314*H314,2)</f>
        <v>0</v>
      </c>
      <c r="BL314" s="24" t="s">
        <v>239</v>
      </c>
      <c r="BM314" s="24" t="s">
        <v>415</v>
      </c>
    </row>
    <row r="315" spans="2:51" s="12" customFormat="1" ht="13.5">
      <c r="B315" s="215"/>
      <c r="C315" s="216"/>
      <c r="D315" s="206" t="s">
        <v>147</v>
      </c>
      <c r="E315" s="216"/>
      <c r="F315" s="218" t="s">
        <v>416</v>
      </c>
      <c r="G315" s="216"/>
      <c r="H315" s="219">
        <v>27.44</v>
      </c>
      <c r="I315" s="220"/>
      <c r="J315" s="216"/>
      <c r="K315" s="216"/>
      <c r="L315" s="221"/>
      <c r="M315" s="222"/>
      <c r="N315" s="223"/>
      <c r="O315" s="223"/>
      <c r="P315" s="223"/>
      <c r="Q315" s="223"/>
      <c r="R315" s="223"/>
      <c r="S315" s="223"/>
      <c r="T315" s="224"/>
      <c r="AT315" s="225" t="s">
        <v>147</v>
      </c>
      <c r="AU315" s="225" t="s">
        <v>83</v>
      </c>
      <c r="AV315" s="12" t="s">
        <v>83</v>
      </c>
      <c r="AW315" s="12" t="s">
        <v>6</v>
      </c>
      <c r="AX315" s="12" t="s">
        <v>81</v>
      </c>
      <c r="AY315" s="225" t="s">
        <v>137</v>
      </c>
    </row>
    <row r="316" spans="2:65" s="1" customFormat="1" ht="16.5" customHeight="1">
      <c r="B316" s="41"/>
      <c r="C316" s="192" t="s">
        <v>417</v>
      </c>
      <c r="D316" s="192" t="s">
        <v>140</v>
      </c>
      <c r="E316" s="193" t="s">
        <v>418</v>
      </c>
      <c r="F316" s="194" t="s">
        <v>419</v>
      </c>
      <c r="G316" s="195" t="s">
        <v>143</v>
      </c>
      <c r="H316" s="196">
        <v>24.945</v>
      </c>
      <c r="I316" s="197"/>
      <c r="J316" s="198">
        <f>ROUND(I316*H316,2)</f>
        <v>0</v>
      </c>
      <c r="K316" s="194" t="s">
        <v>144</v>
      </c>
      <c r="L316" s="61"/>
      <c r="M316" s="199" t="s">
        <v>23</v>
      </c>
      <c r="N316" s="200" t="s">
        <v>44</v>
      </c>
      <c r="O316" s="42"/>
      <c r="P316" s="201">
        <f>O316*H316</f>
        <v>0</v>
      </c>
      <c r="Q316" s="201">
        <v>0.0003</v>
      </c>
      <c r="R316" s="201">
        <f>Q316*H316</f>
        <v>0.0074835</v>
      </c>
      <c r="S316" s="201">
        <v>0</v>
      </c>
      <c r="T316" s="202">
        <f>S316*H316</f>
        <v>0</v>
      </c>
      <c r="AR316" s="24" t="s">
        <v>239</v>
      </c>
      <c r="AT316" s="24" t="s">
        <v>140</v>
      </c>
      <c r="AU316" s="24" t="s">
        <v>83</v>
      </c>
      <c r="AY316" s="24" t="s">
        <v>137</v>
      </c>
      <c r="BE316" s="203">
        <f>IF(N316="základní",J316,0)</f>
        <v>0</v>
      </c>
      <c r="BF316" s="203">
        <f>IF(N316="snížená",J316,0)</f>
        <v>0</v>
      </c>
      <c r="BG316" s="203">
        <f>IF(N316="zákl. přenesená",J316,0)</f>
        <v>0</v>
      </c>
      <c r="BH316" s="203">
        <f>IF(N316="sníž. přenesená",J316,0)</f>
        <v>0</v>
      </c>
      <c r="BI316" s="203">
        <f>IF(N316="nulová",J316,0)</f>
        <v>0</v>
      </c>
      <c r="BJ316" s="24" t="s">
        <v>81</v>
      </c>
      <c r="BK316" s="203">
        <f>ROUND(I316*H316,2)</f>
        <v>0</v>
      </c>
      <c r="BL316" s="24" t="s">
        <v>239</v>
      </c>
      <c r="BM316" s="24" t="s">
        <v>420</v>
      </c>
    </row>
    <row r="317" spans="2:65" s="1" customFormat="1" ht="16.5" customHeight="1">
      <c r="B317" s="41"/>
      <c r="C317" s="192" t="s">
        <v>421</v>
      </c>
      <c r="D317" s="192" t="s">
        <v>140</v>
      </c>
      <c r="E317" s="193" t="s">
        <v>422</v>
      </c>
      <c r="F317" s="194" t="s">
        <v>423</v>
      </c>
      <c r="G317" s="195" t="s">
        <v>189</v>
      </c>
      <c r="H317" s="196">
        <v>28.2</v>
      </c>
      <c r="I317" s="197"/>
      <c r="J317" s="198">
        <f>ROUND(I317*H317,2)</f>
        <v>0</v>
      </c>
      <c r="K317" s="194" t="s">
        <v>144</v>
      </c>
      <c r="L317" s="61"/>
      <c r="M317" s="199" t="s">
        <v>23</v>
      </c>
      <c r="N317" s="200" t="s">
        <v>44</v>
      </c>
      <c r="O317" s="42"/>
      <c r="P317" s="201">
        <f>O317*H317</f>
        <v>0</v>
      </c>
      <c r="Q317" s="201">
        <v>3E-05</v>
      </c>
      <c r="R317" s="201">
        <f>Q317*H317</f>
        <v>0.000846</v>
      </c>
      <c r="S317" s="201">
        <v>0</v>
      </c>
      <c r="T317" s="202">
        <f>S317*H317</f>
        <v>0</v>
      </c>
      <c r="AR317" s="24" t="s">
        <v>239</v>
      </c>
      <c r="AT317" s="24" t="s">
        <v>140</v>
      </c>
      <c r="AU317" s="24" t="s">
        <v>83</v>
      </c>
      <c r="AY317" s="24" t="s">
        <v>137</v>
      </c>
      <c r="BE317" s="203">
        <f>IF(N317="základní",J317,0)</f>
        <v>0</v>
      </c>
      <c r="BF317" s="203">
        <f>IF(N317="snížená",J317,0)</f>
        <v>0</v>
      </c>
      <c r="BG317" s="203">
        <f>IF(N317="zákl. přenesená",J317,0)</f>
        <v>0</v>
      </c>
      <c r="BH317" s="203">
        <f>IF(N317="sníž. přenesená",J317,0)</f>
        <v>0</v>
      </c>
      <c r="BI317" s="203">
        <f>IF(N317="nulová",J317,0)</f>
        <v>0</v>
      </c>
      <c r="BJ317" s="24" t="s">
        <v>81</v>
      </c>
      <c r="BK317" s="203">
        <f>ROUND(I317*H317,2)</f>
        <v>0</v>
      </c>
      <c r="BL317" s="24" t="s">
        <v>239</v>
      </c>
      <c r="BM317" s="24" t="s">
        <v>424</v>
      </c>
    </row>
    <row r="318" spans="2:51" s="11" customFormat="1" ht="13.5">
      <c r="B318" s="204"/>
      <c r="C318" s="205"/>
      <c r="D318" s="206" t="s">
        <v>147</v>
      </c>
      <c r="E318" s="207" t="s">
        <v>23</v>
      </c>
      <c r="F318" s="208" t="s">
        <v>219</v>
      </c>
      <c r="G318" s="205"/>
      <c r="H318" s="207" t="s">
        <v>23</v>
      </c>
      <c r="I318" s="209"/>
      <c r="J318" s="205"/>
      <c r="K318" s="205"/>
      <c r="L318" s="210"/>
      <c r="M318" s="211"/>
      <c r="N318" s="212"/>
      <c r="O318" s="212"/>
      <c r="P318" s="212"/>
      <c r="Q318" s="212"/>
      <c r="R318" s="212"/>
      <c r="S318" s="212"/>
      <c r="T318" s="213"/>
      <c r="AT318" s="214" t="s">
        <v>147</v>
      </c>
      <c r="AU318" s="214" t="s">
        <v>83</v>
      </c>
      <c r="AV318" s="11" t="s">
        <v>81</v>
      </c>
      <c r="AW318" s="11" t="s">
        <v>36</v>
      </c>
      <c r="AX318" s="11" t="s">
        <v>73</v>
      </c>
      <c r="AY318" s="214" t="s">
        <v>137</v>
      </c>
    </row>
    <row r="319" spans="2:51" s="11" customFormat="1" ht="13.5">
      <c r="B319" s="204"/>
      <c r="C319" s="205"/>
      <c r="D319" s="206" t="s">
        <v>147</v>
      </c>
      <c r="E319" s="207" t="s">
        <v>23</v>
      </c>
      <c r="F319" s="208" t="s">
        <v>149</v>
      </c>
      <c r="G319" s="205"/>
      <c r="H319" s="207" t="s">
        <v>23</v>
      </c>
      <c r="I319" s="209"/>
      <c r="J319" s="205"/>
      <c r="K319" s="205"/>
      <c r="L319" s="210"/>
      <c r="M319" s="211"/>
      <c r="N319" s="212"/>
      <c r="O319" s="212"/>
      <c r="P319" s="212"/>
      <c r="Q319" s="212"/>
      <c r="R319" s="212"/>
      <c r="S319" s="212"/>
      <c r="T319" s="213"/>
      <c r="AT319" s="214" t="s">
        <v>147</v>
      </c>
      <c r="AU319" s="214" t="s">
        <v>83</v>
      </c>
      <c r="AV319" s="11" t="s">
        <v>81</v>
      </c>
      <c r="AW319" s="11" t="s">
        <v>36</v>
      </c>
      <c r="AX319" s="11" t="s">
        <v>73</v>
      </c>
      <c r="AY319" s="214" t="s">
        <v>137</v>
      </c>
    </row>
    <row r="320" spans="2:51" s="12" customFormat="1" ht="13.5">
      <c r="B320" s="215"/>
      <c r="C320" s="216"/>
      <c r="D320" s="206" t="s">
        <v>147</v>
      </c>
      <c r="E320" s="217" t="s">
        <v>23</v>
      </c>
      <c r="F320" s="218" t="s">
        <v>272</v>
      </c>
      <c r="G320" s="216"/>
      <c r="H320" s="219">
        <v>11.7</v>
      </c>
      <c r="I320" s="220"/>
      <c r="J320" s="216"/>
      <c r="K320" s="216"/>
      <c r="L320" s="221"/>
      <c r="M320" s="222"/>
      <c r="N320" s="223"/>
      <c r="O320" s="223"/>
      <c r="P320" s="223"/>
      <c r="Q320" s="223"/>
      <c r="R320" s="223"/>
      <c r="S320" s="223"/>
      <c r="T320" s="224"/>
      <c r="AT320" s="225" t="s">
        <v>147</v>
      </c>
      <c r="AU320" s="225" t="s">
        <v>83</v>
      </c>
      <c r="AV320" s="12" t="s">
        <v>83</v>
      </c>
      <c r="AW320" s="12" t="s">
        <v>36</v>
      </c>
      <c r="AX320" s="12" t="s">
        <v>73</v>
      </c>
      <c r="AY320" s="225" t="s">
        <v>137</v>
      </c>
    </row>
    <row r="321" spans="2:51" s="13" customFormat="1" ht="13.5">
      <c r="B321" s="226"/>
      <c r="C321" s="227"/>
      <c r="D321" s="206" t="s">
        <v>147</v>
      </c>
      <c r="E321" s="228" t="s">
        <v>23</v>
      </c>
      <c r="F321" s="229" t="s">
        <v>151</v>
      </c>
      <c r="G321" s="227"/>
      <c r="H321" s="230">
        <v>11.7</v>
      </c>
      <c r="I321" s="231"/>
      <c r="J321" s="227"/>
      <c r="K321" s="227"/>
      <c r="L321" s="232"/>
      <c r="M321" s="233"/>
      <c r="N321" s="234"/>
      <c r="O321" s="234"/>
      <c r="P321" s="234"/>
      <c r="Q321" s="234"/>
      <c r="R321" s="234"/>
      <c r="S321" s="234"/>
      <c r="T321" s="235"/>
      <c r="AT321" s="236" t="s">
        <v>147</v>
      </c>
      <c r="AU321" s="236" t="s">
        <v>83</v>
      </c>
      <c r="AV321" s="13" t="s">
        <v>152</v>
      </c>
      <c r="AW321" s="13" t="s">
        <v>36</v>
      </c>
      <c r="AX321" s="13" t="s">
        <v>73</v>
      </c>
      <c r="AY321" s="236" t="s">
        <v>137</v>
      </c>
    </row>
    <row r="322" spans="2:51" s="11" customFormat="1" ht="13.5">
      <c r="B322" s="204"/>
      <c r="C322" s="205"/>
      <c r="D322" s="206" t="s">
        <v>147</v>
      </c>
      <c r="E322" s="207" t="s">
        <v>23</v>
      </c>
      <c r="F322" s="208" t="s">
        <v>153</v>
      </c>
      <c r="G322" s="205"/>
      <c r="H322" s="207" t="s">
        <v>23</v>
      </c>
      <c r="I322" s="209"/>
      <c r="J322" s="205"/>
      <c r="K322" s="205"/>
      <c r="L322" s="210"/>
      <c r="M322" s="211"/>
      <c r="N322" s="212"/>
      <c r="O322" s="212"/>
      <c r="P322" s="212"/>
      <c r="Q322" s="212"/>
      <c r="R322" s="212"/>
      <c r="S322" s="212"/>
      <c r="T322" s="213"/>
      <c r="AT322" s="214" t="s">
        <v>147</v>
      </c>
      <c r="AU322" s="214" t="s">
        <v>83</v>
      </c>
      <c r="AV322" s="11" t="s">
        <v>81</v>
      </c>
      <c r="AW322" s="11" t="s">
        <v>36</v>
      </c>
      <c r="AX322" s="11" t="s">
        <v>73</v>
      </c>
      <c r="AY322" s="214" t="s">
        <v>137</v>
      </c>
    </row>
    <row r="323" spans="2:51" s="12" customFormat="1" ht="13.5">
      <c r="B323" s="215"/>
      <c r="C323" s="216"/>
      <c r="D323" s="206" t="s">
        <v>147</v>
      </c>
      <c r="E323" s="217" t="s">
        <v>23</v>
      </c>
      <c r="F323" s="218" t="s">
        <v>273</v>
      </c>
      <c r="G323" s="216"/>
      <c r="H323" s="219">
        <v>16.5</v>
      </c>
      <c r="I323" s="220"/>
      <c r="J323" s="216"/>
      <c r="K323" s="216"/>
      <c r="L323" s="221"/>
      <c r="M323" s="222"/>
      <c r="N323" s="223"/>
      <c r="O323" s="223"/>
      <c r="P323" s="223"/>
      <c r="Q323" s="223"/>
      <c r="R323" s="223"/>
      <c r="S323" s="223"/>
      <c r="T323" s="224"/>
      <c r="AT323" s="225" t="s">
        <v>147</v>
      </c>
      <c r="AU323" s="225" t="s">
        <v>83</v>
      </c>
      <c r="AV323" s="12" t="s">
        <v>83</v>
      </c>
      <c r="AW323" s="12" t="s">
        <v>36</v>
      </c>
      <c r="AX323" s="12" t="s">
        <v>73</v>
      </c>
      <c r="AY323" s="225" t="s">
        <v>137</v>
      </c>
    </row>
    <row r="324" spans="2:51" s="13" customFormat="1" ht="13.5">
      <c r="B324" s="226"/>
      <c r="C324" s="227"/>
      <c r="D324" s="206" t="s">
        <v>147</v>
      </c>
      <c r="E324" s="228" t="s">
        <v>23</v>
      </c>
      <c r="F324" s="229" t="s">
        <v>151</v>
      </c>
      <c r="G324" s="227"/>
      <c r="H324" s="230">
        <v>16.5</v>
      </c>
      <c r="I324" s="231"/>
      <c r="J324" s="227"/>
      <c r="K324" s="227"/>
      <c r="L324" s="232"/>
      <c r="M324" s="233"/>
      <c r="N324" s="234"/>
      <c r="O324" s="234"/>
      <c r="P324" s="234"/>
      <c r="Q324" s="234"/>
      <c r="R324" s="234"/>
      <c r="S324" s="234"/>
      <c r="T324" s="235"/>
      <c r="AT324" s="236" t="s">
        <v>147</v>
      </c>
      <c r="AU324" s="236" t="s">
        <v>83</v>
      </c>
      <c r="AV324" s="13" t="s">
        <v>152</v>
      </c>
      <c r="AW324" s="13" t="s">
        <v>36</v>
      </c>
      <c r="AX324" s="13" t="s">
        <v>73</v>
      </c>
      <c r="AY324" s="236" t="s">
        <v>137</v>
      </c>
    </row>
    <row r="325" spans="2:51" s="14" customFormat="1" ht="13.5">
      <c r="B325" s="237"/>
      <c r="C325" s="238"/>
      <c r="D325" s="206" t="s">
        <v>147</v>
      </c>
      <c r="E325" s="239" t="s">
        <v>23</v>
      </c>
      <c r="F325" s="240" t="s">
        <v>155</v>
      </c>
      <c r="G325" s="238"/>
      <c r="H325" s="241">
        <v>28.2</v>
      </c>
      <c r="I325" s="242"/>
      <c r="J325" s="238"/>
      <c r="K325" s="238"/>
      <c r="L325" s="243"/>
      <c r="M325" s="244"/>
      <c r="N325" s="245"/>
      <c r="O325" s="245"/>
      <c r="P325" s="245"/>
      <c r="Q325" s="245"/>
      <c r="R325" s="245"/>
      <c r="S325" s="245"/>
      <c r="T325" s="246"/>
      <c r="AT325" s="247" t="s">
        <v>147</v>
      </c>
      <c r="AU325" s="247" t="s">
        <v>83</v>
      </c>
      <c r="AV325" s="14" t="s">
        <v>145</v>
      </c>
      <c r="AW325" s="14" t="s">
        <v>36</v>
      </c>
      <c r="AX325" s="14" t="s">
        <v>81</v>
      </c>
      <c r="AY325" s="247" t="s">
        <v>137</v>
      </c>
    </row>
    <row r="326" spans="2:65" s="1" customFormat="1" ht="25.5" customHeight="1">
      <c r="B326" s="41"/>
      <c r="C326" s="192" t="s">
        <v>425</v>
      </c>
      <c r="D326" s="192" t="s">
        <v>140</v>
      </c>
      <c r="E326" s="193" t="s">
        <v>426</v>
      </c>
      <c r="F326" s="194" t="s">
        <v>427</v>
      </c>
      <c r="G326" s="195" t="s">
        <v>143</v>
      </c>
      <c r="H326" s="196">
        <v>24.945</v>
      </c>
      <c r="I326" s="197"/>
      <c r="J326" s="198">
        <f>ROUND(I326*H326,2)</f>
        <v>0</v>
      </c>
      <c r="K326" s="194" t="s">
        <v>144</v>
      </c>
      <c r="L326" s="61"/>
      <c r="M326" s="199" t="s">
        <v>23</v>
      </c>
      <c r="N326" s="200" t="s">
        <v>44</v>
      </c>
      <c r="O326" s="42"/>
      <c r="P326" s="201">
        <f>O326*H326</f>
        <v>0</v>
      </c>
      <c r="Q326" s="201">
        <v>0.0077</v>
      </c>
      <c r="R326" s="201">
        <f>Q326*H326</f>
        <v>0.1920765</v>
      </c>
      <c r="S326" s="201">
        <v>0</v>
      </c>
      <c r="T326" s="202">
        <f>S326*H326</f>
        <v>0</v>
      </c>
      <c r="AR326" s="24" t="s">
        <v>239</v>
      </c>
      <c r="AT326" s="24" t="s">
        <v>140</v>
      </c>
      <c r="AU326" s="24" t="s">
        <v>83</v>
      </c>
      <c r="AY326" s="24" t="s">
        <v>137</v>
      </c>
      <c r="BE326" s="203">
        <f>IF(N326="základní",J326,0)</f>
        <v>0</v>
      </c>
      <c r="BF326" s="203">
        <f>IF(N326="snížená",J326,0)</f>
        <v>0</v>
      </c>
      <c r="BG326" s="203">
        <f>IF(N326="zákl. přenesená",J326,0)</f>
        <v>0</v>
      </c>
      <c r="BH326" s="203">
        <f>IF(N326="sníž. přenesená",J326,0)</f>
        <v>0</v>
      </c>
      <c r="BI326" s="203">
        <f>IF(N326="nulová",J326,0)</f>
        <v>0</v>
      </c>
      <c r="BJ326" s="24" t="s">
        <v>81</v>
      </c>
      <c r="BK326" s="203">
        <f>ROUND(I326*H326,2)</f>
        <v>0</v>
      </c>
      <c r="BL326" s="24" t="s">
        <v>239</v>
      </c>
      <c r="BM326" s="24" t="s">
        <v>428</v>
      </c>
    </row>
    <row r="327" spans="2:65" s="1" customFormat="1" ht="38.25" customHeight="1">
      <c r="B327" s="41"/>
      <c r="C327" s="192" t="s">
        <v>429</v>
      </c>
      <c r="D327" s="192" t="s">
        <v>140</v>
      </c>
      <c r="E327" s="193" t="s">
        <v>430</v>
      </c>
      <c r="F327" s="194" t="s">
        <v>431</v>
      </c>
      <c r="G327" s="195" t="s">
        <v>234</v>
      </c>
      <c r="H327" s="196">
        <v>0.833</v>
      </c>
      <c r="I327" s="197"/>
      <c r="J327" s="198">
        <f>ROUND(I327*H327,2)</f>
        <v>0</v>
      </c>
      <c r="K327" s="194" t="s">
        <v>144</v>
      </c>
      <c r="L327" s="61"/>
      <c r="M327" s="199" t="s">
        <v>23</v>
      </c>
      <c r="N327" s="200" t="s">
        <v>44</v>
      </c>
      <c r="O327" s="42"/>
      <c r="P327" s="201">
        <f>O327*H327</f>
        <v>0</v>
      </c>
      <c r="Q327" s="201">
        <v>0</v>
      </c>
      <c r="R327" s="201">
        <f>Q327*H327</f>
        <v>0</v>
      </c>
      <c r="S327" s="201">
        <v>0</v>
      </c>
      <c r="T327" s="202">
        <f>S327*H327</f>
        <v>0</v>
      </c>
      <c r="AR327" s="24" t="s">
        <v>239</v>
      </c>
      <c r="AT327" s="24" t="s">
        <v>140</v>
      </c>
      <c r="AU327" s="24" t="s">
        <v>83</v>
      </c>
      <c r="AY327" s="24" t="s">
        <v>137</v>
      </c>
      <c r="BE327" s="203">
        <f>IF(N327="základní",J327,0)</f>
        <v>0</v>
      </c>
      <c r="BF327" s="203">
        <f>IF(N327="snížená",J327,0)</f>
        <v>0</v>
      </c>
      <c r="BG327" s="203">
        <f>IF(N327="zákl. přenesená",J327,0)</f>
        <v>0</v>
      </c>
      <c r="BH327" s="203">
        <f>IF(N327="sníž. přenesená",J327,0)</f>
        <v>0</v>
      </c>
      <c r="BI327" s="203">
        <f>IF(N327="nulová",J327,0)</f>
        <v>0</v>
      </c>
      <c r="BJ327" s="24" t="s">
        <v>81</v>
      </c>
      <c r="BK327" s="203">
        <f>ROUND(I327*H327,2)</f>
        <v>0</v>
      </c>
      <c r="BL327" s="24" t="s">
        <v>239</v>
      </c>
      <c r="BM327" s="24" t="s">
        <v>432</v>
      </c>
    </row>
    <row r="328" spans="2:65" s="1" customFormat="1" ht="38.25" customHeight="1">
      <c r="B328" s="41"/>
      <c r="C328" s="192" t="s">
        <v>433</v>
      </c>
      <c r="D328" s="192" t="s">
        <v>140</v>
      </c>
      <c r="E328" s="193" t="s">
        <v>434</v>
      </c>
      <c r="F328" s="194" t="s">
        <v>435</v>
      </c>
      <c r="G328" s="195" t="s">
        <v>234</v>
      </c>
      <c r="H328" s="196">
        <v>0.833</v>
      </c>
      <c r="I328" s="197"/>
      <c r="J328" s="198">
        <f>ROUND(I328*H328,2)</f>
        <v>0</v>
      </c>
      <c r="K328" s="194" t="s">
        <v>144</v>
      </c>
      <c r="L328" s="61"/>
      <c r="M328" s="199" t="s">
        <v>23</v>
      </c>
      <c r="N328" s="200" t="s">
        <v>44</v>
      </c>
      <c r="O328" s="42"/>
      <c r="P328" s="201">
        <f>O328*H328</f>
        <v>0</v>
      </c>
      <c r="Q328" s="201">
        <v>0</v>
      </c>
      <c r="R328" s="201">
        <f>Q328*H328</f>
        <v>0</v>
      </c>
      <c r="S328" s="201">
        <v>0</v>
      </c>
      <c r="T328" s="202">
        <f>S328*H328</f>
        <v>0</v>
      </c>
      <c r="AR328" s="24" t="s">
        <v>239</v>
      </c>
      <c r="AT328" s="24" t="s">
        <v>140</v>
      </c>
      <c r="AU328" s="24" t="s">
        <v>83</v>
      </c>
      <c r="AY328" s="24" t="s">
        <v>137</v>
      </c>
      <c r="BE328" s="203">
        <f>IF(N328="základní",J328,0)</f>
        <v>0</v>
      </c>
      <c r="BF328" s="203">
        <f>IF(N328="snížená",J328,0)</f>
        <v>0</v>
      </c>
      <c r="BG328" s="203">
        <f>IF(N328="zákl. přenesená",J328,0)</f>
        <v>0</v>
      </c>
      <c r="BH328" s="203">
        <f>IF(N328="sníž. přenesená",J328,0)</f>
        <v>0</v>
      </c>
      <c r="BI328" s="203">
        <f>IF(N328="nulová",J328,0)</f>
        <v>0</v>
      </c>
      <c r="BJ328" s="24" t="s">
        <v>81</v>
      </c>
      <c r="BK328" s="203">
        <f>ROUND(I328*H328,2)</f>
        <v>0</v>
      </c>
      <c r="BL328" s="24" t="s">
        <v>239</v>
      </c>
      <c r="BM328" s="24" t="s">
        <v>436</v>
      </c>
    </row>
    <row r="329" spans="2:63" s="10" customFormat="1" ht="29.85" customHeight="1">
      <c r="B329" s="176"/>
      <c r="C329" s="177"/>
      <c r="D329" s="178" t="s">
        <v>72</v>
      </c>
      <c r="E329" s="190" t="s">
        <v>437</v>
      </c>
      <c r="F329" s="190" t="s">
        <v>438</v>
      </c>
      <c r="G329" s="177"/>
      <c r="H329" s="177"/>
      <c r="I329" s="180"/>
      <c r="J329" s="191">
        <f>BK329</f>
        <v>0</v>
      </c>
      <c r="K329" s="177"/>
      <c r="L329" s="182"/>
      <c r="M329" s="183"/>
      <c r="N329" s="184"/>
      <c r="O329" s="184"/>
      <c r="P329" s="185">
        <f>SUM(P330:P362)</f>
        <v>0</v>
      </c>
      <c r="Q329" s="184"/>
      <c r="R329" s="185">
        <f>SUM(R330:R362)</f>
        <v>1.054943</v>
      </c>
      <c r="S329" s="184"/>
      <c r="T329" s="186">
        <f>SUM(T330:T362)</f>
        <v>0</v>
      </c>
      <c r="AR329" s="187" t="s">
        <v>83</v>
      </c>
      <c r="AT329" s="188" t="s">
        <v>72</v>
      </c>
      <c r="AU329" s="188" t="s">
        <v>81</v>
      </c>
      <c r="AY329" s="187" t="s">
        <v>137</v>
      </c>
      <c r="BK329" s="189">
        <f>SUM(BK330:BK362)</f>
        <v>0</v>
      </c>
    </row>
    <row r="330" spans="2:65" s="1" customFormat="1" ht="25.5" customHeight="1">
      <c r="B330" s="41"/>
      <c r="C330" s="192" t="s">
        <v>439</v>
      </c>
      <c r="D330" s="192" t="s">
        <v>140</v>
      </c>
      <c r="E330" s="193" t="s">
        <v>440</v>
      </c>
      <c r="F330" s="194" t="s">
        <v>441</v>
      </c>
      <c r="G330" s="195" t="s">
        <v>143</v>
      </c>
      <c r="H330" s="196">
        <v>41.848</v>
      </c>
      <c r="I330" s="197"/>
      <c r="J330" s="198">
        <f>ROUND(I330*H330,2)</f>
        <v>0</v>
      </c>
      <c r="K330" s="194" t="s">
        <v>144</v>
      </c>
      <c r="L330" s="61"/>
      <c r="M330" s="199" t="s">
        <v>23</v>
      </c>
      <c r="N330" s="200" t="s">
        <v>44</v>
      </c>
      <c r="O330" s="42"/>
      <c r="P330" s="201">
        <f>O330*H330</f>
        <v>0</v>
      </c>
      <c r="Q330" s="201">
        <v>0.0029</v>
      </c>
      <c r="R330" s="201">
        <f>Q330*H330</f>
        <v>0.12135919999999999</v>
      </c>
      <c r="S330" s="201">
        <v>0</v>
      </c>
      <c r="T330" s="202">
        <f>S330*H330</f>
        <v>0</v>
      </c>
      <c r="AR330" s="24" t="s">
        <v>239</v>
      </c>
      <c r="AT330" s="24" t="s">
        <v>140</v>
      </c>
      <c r="AU330" s="24" t="s">
        <v>83</v>
      </c>
      <c r="AY330" s="24" t="s">
        <v>137</v>
      </c>
      <c r="BE330" s="203">
        <f>IF(N330="základní",J330,0)</f>
        <v>0</v>
      </c>
      <c r="BF330" s="203">
        <f>IF(N330="snížená",J330,0)</f>
        <v>0</v>
      </c>
      <c r="BG330" s="203">
        <f>IF(N330="zákl. přenesená",J330,0)</f>
        <v>0</v>
      </c>
      <c r="BH330" s="203">
        <f>IF(N330="sníž. přenesená",J330,0)</f>
        <v>0</v>
      </c>
      <c r="BI330" s="203">
        <f>IF(N330="nulová",J330,0)</f>
        <v>0</v>
      </c>
      <c r="BJ330" s="24" t="s">
        <v>81</v>
      </c>
      <c r="BK330" s="203">
        <f>ROUND(I330*H330,2)</f>
        <v>0</v>
      </c>
      <c r="BL330" s="24" t="s">
        <v>239</v>
      </c>
      <c r="BM330" s="24" t="s">
        <v>442</v>
      </c>
    </row>
    <row r="331" spans="2:51" s="11" customFormat="1" ht="13.5">
      <c r="B331" s="204"/>
      <c r="C331" s="205"/>
      <c r="D331" s="206" t="s">
        <v>147</v>
      </c>
      <c r="E331" s="207" t="s">
        <v>23</v>
      </c>
      <c r="F331" s="208" t="s">
        <v>148</v>
      </c>
      <c r="G331" s="205"/>
      <c r="H331" s="207" t="s">
        <v>23</v>
      </c>
      <c r="I331" s="209"/>
      <c r="J331" s="205"/>
      <c r="K331" s="205"/>
      <c r="L331" s="210"/>
      <c r="M331" s="211"/>
      <c r="N331" s="212"/>
      <c r="O331" s="212"/>
      <c r="P331" s="212"/>
      <c r="Q331" s="212"/>
      <c r="R331" s="212"/>
      <c r="S331" s="212"/>
      <c r="T331" s="213"/>
      <c r="AT331" s="214" t="s">
        <v>147</v>
      </c>
      <c r="AU331" s="214" t="s">
        <v>83</v>
      </c>
      <c r="AV331" s="11" t="s">
        <v>81</v>
      </c>
      <c r="AW331" s="11" t="s">
        <v>36</v>
      </c>
      <c r="AX331" s="11" t="s">
        <v>73</v>
      </c>
      <c r="AY331" s="214" t="s">
        <v>137</v>
      </c>
    </row>
    <row r="332" spans="2:51" s="11" customFormat="1" ht="13.5">
      <c r="B332" s="204"/>
      <c r="C332" s="205"/>
      <c r="D332" s="206" t="s">
        <v>147</v>
      </c>
      <c r="E332" s="207" t="s">
        <v>23</v>
      </c>
      <c r="F332" s="208" t="s">
        <v>149</v>
      </c>
      <c r="G332" s="205"/>
      <c r="H332" s="207" t="s">
        <v>23</v>
      </c>
      <c r="I332" s="209"/>
      <c r="J332" s="205"/>
      <c r="K332" s="205"/>
      <c r="L332" s="210"/>
      <c r="M332" s="211"/>
      <c r="N332" s="212"/>
      <c r="O332" s="212"/>
      <c r="P332" s="212"/>
      <c r="Q332" s="212"/>
      <c r="R332" s="212"/>
      <c r="S332" s="212"/>
      <c r="T332" s="213"/>
      <c r="AT332" s="214" t="s">
        <v>147</v>
      </c>
      <c r="AU332" s="214" t="s">
        <v>83</v>
      </c>
      <c r="AV332" s="11" t="s">
        <v>81</v>
      </c>
      <c r="AW332" s="11" t="s">
        <v>36</v>
      </c>
      <c r="AX332" s="11" t="s">
        <v>73</v>
      </c>
      <c r="AY332" s="214" t="s">
        <v>137</v>
      </c>
    </row>
    <row r="333" spans="2:51" s="12" customFormat="1" ht="13.5">
      <c r="B333" s="215"/>
      <c r="C333" s="216"/>
      <c r="D333" s="206" t="s">
        <v>147</v>
      </c>
      <c r="E333" s="217" t="s">
        <v>23</v>
      </c>
      <c r="F333" s="218" t="s">
        <v>443</v>
      </c>
      <c r="G333" s="216"/>
      <c r="H333" s="219">
        <v>18.16</v>
      </c>
      <c r="I333" s="220"/>
      <c r="J333" s="216"/>
      <c r="K333" s="216"/>
      <c r="L333" s="221"/>
      <c r="M333" s="222"/>
      <c r="N333" s="223"/>
      <c r="O333" s="223"/>
      <c r="P333" s="223"/>
      <c r="Q333" s="223"/>
      <c r="R333" s="223"/>
      <c r="S333" s="223"/>
      <c r="T333" s="224"/>
      <c r="AT333" s="225" t="s">
        <v>147</v>
      </c>
      <c r="AU333" s="225" t="s">
        <v>83</v>
      </c>
      <c r="AV333" s="12" t="s">
        <v>83</v>
      </c>
      <c r="AW333" s="12" t="s">
        <v>36</v>
      </c>
      <c r="AX333" s="12" t="s">
        <v>73</v>
      </c>
      <c r="AY333" s="225" t="s">
        <v>137</v>
      </c>
    </row>
    <row r="334" spans="2:51" s="12" customFormat="1" ht="13.5">
      <c r="B334" s="215"/>
      <c r="C334" s="216"/>
      <c r="D334" s="206" t="s">
        <v>147</v>
      </c>
      <c r="E334" s="217" t="s">
        <v>23</v>
      </c>
      <c r="F334" s="218" t="s">
        <v>444</v>
      </c>
      <c r="G334" s="216"/>
      <c r="H334" s="219">
        <v>0.394</v>
      </c>
      <c r="I334" s="220"/>
      <c r="J334" s="216"/>
      <c r="K334" s="216"/>
      <c r="L334" s="221"/>
      <c r="M334" s="222"/>
      <c r="N334" s="223"/>
      <c r="O334" s="223"/>
      <c r="P334" s="223"/>
      <c r="Q334" s="223"/>
      <c r="R334" s="223"/>
      <c r="S334" s="223"/>
      <c r="T334" s="224"/>
      <c r="AT334" s="225" t="s">
        <v>147</v>
      </c>
      <c r="AU334" s="225" t="s">
        <v>83</v>
      </c>
      <c r="AV334" s="12" t="s">
        <v>83</v>
      </c>
      <c r="AW334" s="12" t="s">
        <v>36</v>
      </c>
      <c r="AX334" s="12" t="s">
        <v>73</v>
      </c>
      <c r="AY334" s="225" t="s">
        <v>137</v>
      </c>
    </row>
    <row r="335" spans="2:51" s="12" customFormat="1" ht="13.5">
      <c r="B335" s="215"/>
      <c r="C335" s="216"/>
      <c r="D335" s="206" t="s">
        <v>147</v>
      </c>
      <c r="E335" s="217" t="s">
        <v>23</v>
      </c>
      <c r="F335" s="218" t="s">
        <v>226</v>
      </c>
      <c r="G335" s="216"/>
      <c r="H335" s="219">
        <v>-2.24</v>
      </c>
      <c r="I335" s="220"/>
      <c r="J335" s="216"/>
      <c r="K335" s="216"/>
      <c r="L335" s="221"/>
      <c r="M335" s="222"/>
      <c r="N335" s="223"/>
      <c r="O335" s="223"/>
      <c r="P335" s="223"/>
      <c r="Q335" s="223"/>
      <c r="R335" s="223"/>
      <c r="S335" s="223"/>
      <c r="T335" s="224"/>
      <c r="AT335" s="225" t="s">
        <v>147</v>
      </c>
      <c r="AU335" s="225" t="s">
        <v>83</v>
      </c>
      <c r="AV335" s="12" t="s">
        <v>83</v>
      </c>
      <c r="AW335" s="12" t="s">
        <v>36</v>
      </c>
      <c r="AX335" s="12" t="s">
        <v>73</v>
      </c>
      <c r="AY335" s="225" t="s">
        <v>137</v>
      </c>
    </row>
    <row r="336" spans="2:51" s="13" customFormat="1" ht="13.5">
      <c r="B336" s="226"/>
      <c r="C336" s="227"/>
      <c r="D336" s="206" t="s">
        <v>147</v>
      </c>
      <c r="E336" s="228" t="s">
        <v>23</v>
      </c>
      <c r="F336" s="229" t="s">
        <v>151</v>
      </c>
      <c r="G336" s="227"/>
      <c r="H336" s="230">
        <v>16.314</v>
      </c>
      <c r="I336" s="231"/>
      <c r="J336" s="227"/>
      <c r="K336" s="227"/>
      <c r="L336" s="232"/>
      <c r="M336" s="233"/>
      <c r="N336" s="234"/>
      <c r="O336" s="234"/>
      <c r="P336" s="234"/>
      <c r="Q336" s="234"/>
      <c r="R336" s="234"/>
      <c r="S336" s="234"/>
      <c r="T336" s="235"/>
      <c r="AT336" s="236" t="s">
        <v>147</v>
      </c>
      <c r="AU336" s="236" t="s">
        <v>83</v>
      </c>
      <c r="AV336" s="13" t="s">
        <v>152</v>
      </c>
      <c r="AW336" s="13" t="s">
        <v>36</v>
      </c>
      <c r="AX336" s="13" t="s">
        <v>73</v>
      </c>
      <c r="AY336" s="236" t="s">
        <v>137</v>
      </c>
    </row>
    <row r="337" spans="2:51" s="11" customFormat="1" ht="13.5">
      <c r="B337" s="204"/>
      <c r="C337" s="205"/>
      <c r="D337" s="206" t="s">
        <v>147</v>
      </c>
      <c r="E337" s="207" t="s">
        <v>23</v>
      </c>
      <c r="F337" s="208" t="s">
        <v>153</v>
      </c>
      <c r="G337" s="205"/>
      <c r="H337" s="207" t="s">
        <v>23</v>
      </c>
      <c r="I337" s="209"/>
      <c r="J337" s="205"/>
      <c r="K337" s="205"/>
      <c r="L337" s="210"/>
      <c r="M337" s="211"/>
      <c r="N337" s="212"/>
      <c r="O337" s="212"/>
      <c r="P337" s="212"/>
      <c r="Q337" s="212"/>
      <c r="R337" s="212"/>
      <c r="S337" s="212"/>
      <c r="T337" s="213"/>
      <c r="AT337" s="214" t="s">
        <v>147</v>
      </c>
      <c r="AU337" s="214" t="s">
        <v>83</v>
      </c>
      <c r="AV337" s="11" t="s">
        <v>81</v>
      </c>
      <c r="AW337" s="11" t="s">
        <v>36</v>
      </c>
      <c r="AX337" s="11" t="s">
        <v>73</v>
      </c>
      <c r="AY337" s="214" t="s">
        <v>137</v>
      </c>
    </row>
    <row r="338" spans="2:51" s="12" customFormat="1" ht="13.5">
      <c r="B338" s="215"/>
      <c r="C338" s="216"/>
      <c r="D338" s="206" t="s">
        <v>147</v>
      </c>
      <c r="E338" s="217" t="s">
        <v>23</v>
      </c>
      <c r="F338" s="218" t="s">
        <v>445</v>
      </c>
      <c r="G338" s="216"/>
      <c r="H338" s="219">
        <v>25.84</v>
      </c>
      <c r="I338" s="220"/>
      <c r="J338" s="216"/>
      <c r="K338" s="216"/>
      <c r="L338" s="221"/>
      <c r="M338" s="222"/>
      <c r="N338" s="223"/>
      <c r="O338" s="223"/>
      <c r="P338" s="223"/>
      <c r="Q338" s="223"/>
      <c r="R338" s="223"/>
      <c r="S338" s="223"/>
      <c r="T338" s="224"/>
      <c r="AT338" s="225" t="s">
        <v>147</v>
      </c>
      <c r="AU338" s="225" t="s">
        <v>83</v>
      </c>
      <c r="AV338" s="12" t="s">
        <v>83</v>
      </c>
      <c r="AW338" s="12" t="s">
        <v>36</v>
      </c>
      <c r="AX338" s="12" t="s">
        <v>73</v>
      </c>
      <c r="AY338" s="225" t="s">
        <v>137</v>
      </c>
    </row>
    <row r="339" spans="2:51" s="12" customFormat="1" ht="13.5">
      <c r="B339" s="215"/>
      <c r="C339" s="216"/>
      <c r="D339" s="206" t="s">
        <v>147</v>
      </c>
      <c r="E339" s="217" t="s">
        <v>23</v>
      </c>
      <c r="F339" s="218" t="s">
        <v>446</v>
      </c>
      <c r="G339" s="216"/>
      <c r="H339" s="219">
        <v>0.814</v>
      </c>
      <c r="I339" s="220"/>
      <c r="J339" s="216"/>
      <c r="K339" s="216"/>
      <c r="L339" s="221"/>
      <c r="M339" s="222"/>
      <c r="N339" s="223"/>
      <c r="O339" s="223"/>
      <c r="P339" s="223"/>
      <c r="Q339" s="223"/>
      <c r="R339" s="223"/>
      <c r="S339" s="223"/>
      <c r="T339" s="224"/>
      <c r="AT339" s="225" t="s">
        <v>147</v>
      </c>
      <c r="AU339" s="225" t="s">
        <v>83</v>
      </c>
      <c r="AV339" s="12" t="s">
        <v>83</v>
      </c>
      <c r="AW339" s="12" t="s">
        <v>36</v>
      </c>
      <c r="AX339" s="12" t="s">
        <v>73</v>
      </c>
      <c r="AY339" s="225" t="s">
        <v>137</v>
      </c>
    </row>
    <row r="340" spans="2:51" s="12" customFormat="1" ht="13.5">
      <c r="B340" s="215"/>
      <c r="C340" s="216"/>
      <c r="D340" s="206" t="s">
        <v>147</v>
      </c>
      <c r="E340" s="217" t="s">
        <v>23</v>
      </c>
      <c r="F340" s="218" t="s">
        <v>228</v>
      </c>
      <c r="G340" s="216"/>
      <c r="H340" s="219">
        <v>-1.12</v>
      </c>
      <c r="I340" s="220"/>
      <c r="J340" s="216"/>
      <c r="K340" s="216"/>
      <c r="L340" s="221"/>
      <c r="M340" s="222"/>
      <c r="N340" s="223"/>
      <c r="O340" s="223"/>
      <c r="P340" s="223"/>
      <c r="Q340" s="223"/>
      <c r="R340" s="223"/>
      <c r="S340" s="223"/>
      <c r="T340" s="224"/>
      <c r="AT340" s="225" t="s">
        <v>147</v>
      </c>
      <c r="AU340" s="225" t="s">
        <v>83</v>
      </c>
      <c r="AV340" s="12" t="s">
        <v>83</v>
      </c>
      <c r="AW340" s="12" t="s">
        <v>36</v>
      </c>
      <c r="AX340" s="12" t="s">
        <v>73</v>
      </c>
      <c r="AY340" s="225" t="s">
        <v>137</v>
      </c>
    </row>
    <row r="341" spans="2:51" s="13" customFormat="1" ht="13.5">
      <c r="B341" s="226"/>
      <c r="C341" s="227"/>
      <c r="D341" s="206" t="s">
        <v>147</v>
      </c>
      <c r="E341" s="228" t="s">
        <v>23</v>
      </c>
      <c r="F341" s="229" t="s">
        <v>151</v>
      </c>
      <c r="G341" s="227"/>
      <c r="H341" s="230">
        <v>25.534</v>
      </c>
      <c r="I341" s="231"/>
      <c r="J341" s="227"/>
      <c r="K341" s="227"/>
      <c r="L341" s="232"/>
      <c r="M341" s="233"/>
      <c r="N341" s="234"/>
      <c r="O341" s="234"/>
      <c r="P341" s="234"/>
      <c r="Q341" s="234"/>
      <c r="R341" s="234"/>
      <c r="S341" s="234"/>
      <c r="T341" s="235"/>
      <c r="AT341" s="236" t="s">
        <v>147</v>
      </c>
      <c r="AU341" s="236" t="s">
        <v>83</v>
      </c>
      <c r="AV341" s="13" t="s">
        <v>152</v>
      </c>
      <c r="AW341" s="13" t="s">
        <v>36</v>
      </c>
      <c r="AX341" s="13" t="s">
        <v>73</v>
      </c>
      <c r="AY341" s="236" t="s">
        <v>137</v>
      </c>
    </row>
    <row r="342" spans="2:51" s="14" customFormat="1" ht="13.5">
      <c r="B342" s="237"/>
      <c r="C342" s="238"/>
      <c r="D342" s="206" t="s">
        <v>147</v>
      </c>
      <c r="E342" s="239" t="s">
        <v>23</v>
      </c>
      <c r="F342" s="240" t="s">
        <v>155</v>
      </c>
      <c r="G342" s="238"/>
      <c r="H342" s="241">
        <v>41.848</v>
      </c>
      <c r="I342" s="242"/>
      <c r="J342" s="238"/>
      <c r="K342" s="238"/>
      <c r="L342" s="243"/>
      <c r="M342" s="244"/>
      <c r="N342" s="245"/>
      <c r="O342" s="245"/>
      <c r="P342" s="245"/>
      <c r="Q342" s="245"/>
      <c r="R342" s="245"/>
      <c r="S342" s="245"/>
      <c r="T342" s="246"/>
      <c r="AT342" s="247" t="s">
        <v>147</v>
      </c>
      <c r="AU342" s="247" t="s">
        <v>83</v>
      </c>
      <c r="AV342" s="14" t="s">
        <v>145</v>
      </c>
      <c r="AW342" s="14" t="s">
        <v>36</v>
      </c>
      <c r="AX342" s="14" t="s">
        <v>81</v>
      </c>
      <c r="AY342" s="247" t="s">
        <v>137</v>
      </c>
    </row>
    <row r="343" spans="2:65" s="1" customFormat="1" ht="16.5" customHeight="1">
      <c r="B343" s="41"/>
      <c r="C343" s="248" t="s">
        <v>447</v>
      </c>
      <c r="D343" s="248" t="s">
        <v>194</v>
      </c>
      <c r="E343" s="249" t="s">
        <v>448</v>
      </c>
      <c r="F343" s="250" t="s">
        <v>449</v>
      </c>
      <c r="G343" s="251" t="s">
        <v>143</v>
      </c>
      <c r="H343" s="252">
        <v>41.848</v>
      </c>
      <c r="I343" s="253"/>
      <c r="J343" s="254">
        <f>ROUND(I343*H343,2)</f>
        <v>0</v>
      </c>
      <c r="K343" s="250" t="s">
        <v>144</v>
      </c>
      <c r="L343" s="255"/>
      <c r="M343" s="256" t="s">
        <v>23</v>
      </c>
      <c r="N343" s="257" t="s">
        <v>44</v>
      </c>
      <c r="O343" s="42"/>
      <c r="P343" s="201">
        <f>O343*H343</f>
        <v>0</v>
      </c>
      <c r="Q343" s="201">
        <v>0.0138</v>
      </c>
      <c r="R343" s="201">
        <f>Q343*H343</f>
        <v>0.5775024</v>
      </c>
      <c r="S343" s="201">
        <v>0</v>
      </c>
      <c r="T343" s="202">
        <f>S343*H343</f>
        <v>0</v>
      </c>
      <c r="AR343" s="24" t="s">
        <v>277</v>
      </c>
      <c r="AT343" s="24" t="s">
        <v>194</v>
      </c>
      <c r="AU343" s="24" t="s">
        <v>83</v>
      </c>
      <c r="AY343" s="24" t="s">
        <v>137</v>
      </c>
      <c r="BE343" s="203">
        <f>IF(N343="základní",J343,0)</f>
        <v>0</v>
      </c>
      <c r="BF343" s="203">
        <f>IF(N343="snížená",J343,0)</f>
        <v>0</v>
      </c>
      <c r="BG343" s="203">
        <f>IF(N343="zákl. přenesená",J343,0)</f>
        <v>0</v>
      </c>
      <c r="BH343" s="203">
        <f>IF(N343="sníž. přenesená",J343,0)</f>
        <v>0</v>
      </c>
      <c r="BI343" s="203">
        <f>IF(N343="nulová",J343,0)</f>
        <v>0</v>
      </c>
      <c r="BJ343" s="24" t="s">
        <v>81</v>
      </c>
      <c r="BK343" s="203">
        <f>ROUND(I343*H343,2)</f>
        <v>0</v>
      </c>
      <c r="BL343" s="24" t="s">
        <v>239</v>
      </c>
      <c r="BM343" s="24" t="s">
        <v>450</v>
      </c>
    </row>
    <row r="344" spans="2:65" s="1" customFormat="1" ht="25.5" customHeight="1">
      <c r="B344" s="41"/>
      <c r="C344" s="192" t="s">
        <v>451</v>
      </c>
      <c r="D344" s="192" t="s">
        <v>140</v>
      </c>
      <c r="E344" s="193" t="s">
        <v>452</v>
      </c>
      <c r="F344" s="194" t="s">
        <v>453</v>
      </c>
      <c r="G344" s="195" t="s">
        <v>143</v>
      </c>
      <c r="H344" s="196">
        <v>41.848</v>
      </c>
      <c r="I344" s="197"/>
      <c r="J344" s="198">
        <f>ROUND(I344*H344,2)</f>
        <v>0</v>
      </c>
      <c r="K344" s="194" t="s">
        <v>144</v>
      </c>
      <c r="L344" s="61"/>
      <c r="M344" s="199" t="s">
        <v>23</v>
      </c>
      <c r="N344" s="200" t="s">
        <v>44</v>
      </c>
      <c r="O344" s="42"/>
      <c r="P344" s="201">
        <f>O344*H344</f>
        <v>0</v>
      </c>
      <c r="Q344" s="201">
        <v>0.008</v>
      </c>
      <c r="R344" s="201">
        <f>Q344*H344</f>
        <v>0.334784</v>
      </c>
      <c r="S344" s="201">
        <v>0</v>
      </c>
      <c r="T344" s="202">
        <f>S344*H344</f>
        <v>0</v>
      </c>
      <c r="AR344" s="24" t="s">
        <v>239</v>
      </c>
      <c r="AT344" s="24" t="s">
        <v>140</v>
      </c>
      <c r="AU344" s="24" t="s">
        <v>83</v>
      </c>
      <c r="AY344" s="24" t="s">
        <v>137</v>
      </c>
      <c r="BE344" s="203">
        <f>IF(N344="základní",J344,0)</f>
        <v>0</v>
      </c>
      <c r="BF344" s="203">
        <f>IF(N344="snížená",J344,0)</f>
        <v>0</v>
      </c>
      <c r="BG344" s="203">
        <f>IF(N344="zákl. přenesená",J344,0)</f>
        <v>0</v>
      </c>
      <c r="BH344" s="203">
        <f>IF(N344="sníž. přenesená",J344,0)</f>
        <v>0</v>
      </c>
      <c r="BI344" s="203">
        <f>IF(N344="nulová",J344,0)</f>
        <v>0</v>
      </c>
      <c r="BJ344" s="24" t="s">
        <v>81</v>
      </c>
      <c r="BK344" s="203">
        <f>ROUND(I344*H344,2)</f>
        <v>0</v>
      </c>
      <c r="BL344" s="24" t="s">
        <v>239</v>
      </c>
      <c r="BM344" s="24" t="s">
        <v>454</v>
      </c>
    </row>
    <row r="345" spans="2:65" s="1" customFormat="1" ht="25.5" customHeight="1">
      <c r="B345" s="41"/>
      <c r="C345" s="192" t="s">
        <v>455</v>
      </c>
      <c r="D345" s="192" t="s">
        <v>140</v>
      </c>
      <c r="E345" s="193" t="s">
        <v>456</v>
      </c>
      <c r="F345" s="194" t="s">
        <v>457</v>
      </c>
      <c r="G345" s="195" t="s">
        <v>189</v>
      </c>
      <c r="H345" s="196">
        <v>6.9</v>
      </c>
      <c r="I345" s="197"/>
      <c r="J345" s="198">
        <f>ROUND(I345*H345,2)</f>
        <v>0</v>
      </c>
      <c r="K345" s="194" t="s">
        <v>144</v>
      </c>
      <c r="L345" s="61"/>
      <c r="M345" s="199" t="s">
        <v>23</v>
      </c>
      <c r="N345" s="200" t="s">
        <v>44</v>
      </c>
      <c r="O345" s="42"/>
      <c r="P345" s="201">
        <f>O345*H345</f>
        <v>0</v>
      </c>
      <c r="Q345" s="201">
        <v>0.00031</v>
      </c>
      <c r="R345" s="201">
        <f>Q345*H345</f>
        <v>0.0021390000000000003</v>
      </c>
      <c r="S345" s="201">
        <v>0</v>
      </c>
      <c r="T345" s="202">
        <f>S345*H345</f>
        <v>0</v>
      </c>
      <c r="AR345" s="24" t="s">
        <v>239</v>
      </c>
      <c r="AT345" s="24" t="s">
        <v>140</v>
      </c>
      <c r="AU345" s="24" t="s">
        <v>83</v>
      </c>
      <c r="AY345" s="24" t="s">
        <v>137</v>
      </c>
      <c r="BE345" s="203">
        <f>IF(N345="základní",J345,0)</f>
        <v>0</v>
      </c>
      <c r="BF345" s="203">
        <f>IF(N345="snížená",J345,0)</f>
        <v>0</v>
      </c>
      <c r="BG345" s="203">
        <f>IF(N345="zákl. přenesená",J345,0)</f>
        <v>0</v>
      </c>
      <c r="BH345" s="203">
        <f>IF(N345="sníž. přenesená",J345,0)</f>
        <v>0</v>
      </c>
      <c r="BI345" s="203">
        <f>IF(N345="nulová",J345,0)</f>
        <v>0</v>
      </c>
      <c r="BJ345" s="24" t="s">
        <v>81</v>
      </c>
      <c r="BK345" s="203">
        <f>ROUND(I345*H345,2)</f>
        <v>0</v>
      </c>
      <c r="BL345" s="24" t="s">
        <v>239</v>
      </c>
      <c r="BM345" s="24" t="s">
        <v>458</v>
      </c>
    </row>
    <row r="346" spans="2:51" s="11" customFormat="1" ht="13.5">
      <c r="B346" s="204"/>
      <c r="C346" s="205"/>
      <c r="D346" s="206" t="s">
        <v>147</v>
      </c>
      <c r="E346" s="207" t="s">
        <v>23</v>
      </c>
      <c r="F346" s="208" t="s">
        <v>148</v>
      </c>
      <c r="G346" s="205"/>
      <c r="H346" s="207" t="s">
        <v>23</v>
      </c>
      <c r="I346" s="209"/>
      <c r="J346" s="205"/>
      <c r="K346" s="205"/>
      <c r="L346" s="210"/>
      <c r="M346" s="211"/>
      <c r="N346" s="212"/>
      <c r="O346" s="212"/>
      <c r="P346" s="212"/>
      <c r="Q346" s="212"/>
      <c r="R346" s="212"/>
      <c r="S346" s="212"/>
      <c r="T346" s="213"/>
      <c r="AT346" s="214" t="s">
        <v>147</v>
      </c>
      <c r="AU346" s="214" t="s">
        <v>83</v>
      </c>
      <c r="AV346" s="11" t="s">
        <v>81</v>
      </c>
      <c r="AW346" s="11" t="s">
        <v>36</v>
      </c>
      <c r="AX346" s="11" t="s">
        <v>73</v>
      </c>
      <c r="AY346" s="214" t="s">
        <v>137</v>
      </c>
    </row>
    <row r="347" spans="2:51" s="12" customFormat="1" ht="13.5">
      <c r="B347" s="215"/>
      <c r="C347" s="216"/>
      <c r="D347" s="206" t="s">
        <v>147</v>
      </c>
      <c r="E347" s="217" t="s">
        <v>23</v>
      </c>
      <c r="F347" s="218" t="s">
        <v>459</v>
      </c>
      <c r="G347" s="216"/>
      <c r="H347" s="219">
        <v>6.9</v>
      </c>
      <c r="I347" s="220"/>
      <c r="J347" s="216"/>
      <c r="K347" s="216"/>
      <c r="L347" s="221"/>
      <c r="M347" s="222"/>
      <c r="N347" s="223"/>
      <c r="O347" s="223"/>
      <c r="P347" s="223"/>
      <c r="Q347" s="223"/>
      <c r="R347" s="223"/>
      <c r="S347" s="223"/>
      <c r="T347" s="224"/>
      <c r="AT347" s="225" t="s">
        <v>147</v>
      </c>
      <c r="AU347" s="225" t="s">
        <v>83</v>
      </c>
      <c r="AV347" s="12" t="s">
        <v>83</v>
      </c>
      <c r="AW347" s="12" t="s">
        <v>36</v>
      </c>
      <c r="AX347" s="12" t="s">
        <v>73</v>
      </c>
      <c r="AY347" s="225" t="s">
        <v>137</v>
      </c>
    </row>
    <row r="348" spans="2:51" s="14" customFormat="1" ht="13.5">
      <c r="B348" s="237"/>
      <c r="C348" s="238"/>
      <c r="D348" s="206" t="s">
        <v>147</v>
      </c>
      <c r="E348" s="239" t="s">
        <v>23</v>
      </c>
      <c r="F348" s="240" t="s">
        <v>155</v>
      </c>
      <c r="G348" s="238"/>
      <c r="H348" s="241">
        <v>6.9</v>
      </c>
      <c r="I348" s="242"/>
      <c r="J348" s="238"/>
      <c r="K348" s="238"/>
      <c r="L348" s="243"/>
      <c r="M348" s="244"/>
      <c r="N348" s="245"/>
      <c r="O348" s="245"/>
      <c r="P348" s="245"/>
      <c r="Q348" s="245"/>
      <c r="R348" s="245"/>
      <c r="S348" s="245"/>
      <c r="T348" s="246"/>
      <c r="AT348" s="247" t="s">
        <v>147</v>
      </c>
      <c r="AU348" s="247" t="s">
        <v>83</v>
      </c>
      <c r="AV348" s="14" t="s">
        <v>145</v>
      </c>
      <c r="AW348" s="14" t="s">
        <v>36</v>
      </c>
      <c r="AX348" s="14" t="s">
        <v>81</v>
      </c>
      <c r="AY348" s="247" t="s">
        <v>137</v>
      </c>
    </row>
    <row r="349" spans="2:65" s="1" customFormat="1" ht="25.5" customHeight="1">
      <c r="B349" s="41"/>
      <c r="C349" s="192" t="s">
        <v>460</v>
      </c>
      <c r="D349" s="192" t="s">
        <v>140</v>
      </c>
      <c r="E349" s="193" t="s">
        <v>461</v>
      </c>
      <c r="F349" s="194" t="s">
        <v>462</v>
      </c>
      <c r="G349" s="195" t="s">
        <v>189</v>
      </c>
      <c r="H349" s="196">
        <v>25.4</v>
      </c>
      <c r="I349" s="197"/>
      <c r="J349" s="198">
        <f>ROUND(I349*H349,2)</f>
        <v>0</v>
      </c>
      <c r="K349" s="194" t="s">
        <v>144</v>
      </c>
      <c r="L349" s="61"/>
      <c r="M349" s="199" t="s">
        <v>23</v>
      </c>
      <c r="N349" s="200" t="s">
        <v>44</v>
      </c>
      <c r="O349" s="42"/>
      <c r="P349" s="201">
        <f>O349*H349</f>
        <v>0</v>
      </c>
      <c r="Q349" s="201">
        <v>0.00026</v>
      </c>
      <c r="R349" s="201">
        <f>Q349*H349</f>
        <v>0.006603999999999999</v>
      </c>
      <c r="S349" s="201">
        <v>0</v>
      </c>
      <c r="T349" s="202">
        <f>S349*H349</f>
        <v>0</v>
      </c>
      <c r="AR349" s="24" t="s">
        <v>239</v>
      </c>
      <c r="AT349" s="24" t="s">
        <v>140</v>
      </c>
      <c r="AU349" s="24" t="s">
        <v>83</v>
      </c>
      <c r="AY349" s="24" t="s">
        <v>137</v>
      </c>
      <c r="BE349" s="203">
        <f>IF(N349="základní",J349,0)</f>
        <v>0</v>
      </c>
      <c r="BF349" s="203">
        <f>IF(N349="snížená",J349,0)</f>
        <v>0</v>
      </c>
      <c r="BG349" s="203">
        <f>IF(N349="zákl. přenesená",J349,0)</f>
        <v>0</v>
      </c>
      <c r="BH349" s="203">
        <f>IF(N349="sníž. přenesená",J349,0)</f>
        <v>0</v>
      </c>
      <c r="BI349" s="203">
        <f>IF(N349="nulová",J349,0)</f>
        <v>0</v>
      </c>
      <c r="BJ349" s="24" t="s">
        <v>81</v>
      </c>
      <c r="BK349" s="203">
        <f>ROUND(I349*H349,2)</f>
        <v>0</v>
      </c>
      <c r="BL349" s="24" t="s">
        <v>239</v>
      </c>
      <c r="BM349" s="24" t="s">
        <v>463</v>
      </c>
    </row>
    <row r="350" spans="2:51" s="11" customFormat="1" ht="13.5">
      <c r="B350" s="204"/>
      <c r="C350" s="205"/>
      <c r="D350" s="206" t="s">
        <v>147</v>
      </c>
      <c r="E350" s="207" t="s">
        <v>23</v>
      </c>
      <c r="F350" s="208" t="s">
        <v>148</v>
      </c>
      <c r="G350" s="205"/>
      <c r="H350" s="207" t="s">
        <v>23</v>
      </c>
      <c r="I350" s="209"/>
      <c r="J350" s="205"/>
      <c r="K350" s="205"/>
      <c r="L350" s="210"/>
      <c r="M350" s="211"/>
      <c r="N350" s="212"/>
      <c r="O350" s="212"/>
      <c r="P350" s="212"/>
      <c r="Q350" s="212"/>
      <c r="R350" s="212"/>
      <c r="S350" s="212"/>
      <c r="T350" s="213"/>
      <c r="AT350" s="214" t="s">
        <v>147</v>
      </c>
      <c r="AU350" s="214" t="s">
        <v>83</v>
      </c>
      <c r="AV350" s="11" t="s">
        <v>81</v>
      </c>
      <c r="AW350" s="11" t="s">
        <v>36</v>
      </c>
      <c r="AX350" s="11" t="s">
        <v>73</v>
      </c>
      <c r="AY350" s="214" t="s">
        <v>137</v>
      </c>
    </row>
    <row r="351" spans="2:51" s="11" customFormat="1" ht="13.5">
      <c r="B351" s="204"/>
      <c r="C351" s="205"/>
      <c r="D351" s="206" t="s">
        <v>147</v>
      </c>
      <c r="E351" s="207" t="s">
        <v>23</v>
      </c>
      <c r="F351" s="208" t="s">
        <v>149</v>
      </c>
      <c r="G351" s="205"/>
      <c r="H351" s="207" t="s">
        <v>23</v>
      </c>
      <c r="I351" s="209"/>
      <c r="J351" s="205"/>
      <c r="K351" s="205"/>
      <c r="L351" s="210"/>
      <c r="M351" s="211"/>
      <c r="N351" s="212"/>
      <c r="O351" s="212"/>
      <c r="P351" s="212"/>
      <c r="Q351" s="212"/>
      <c r="R351" s="212"/>
      <c r="S351" s="212"/>
      <c r="T351" s="213"/>
      <c r="AT351" s="214" t="s">
        <v>147</v>
      </c>
      <c r="AU351" s="214" t="s">
        <v>83</v>
      </c>
      <c r="AV351" s="11" t="s">
        <v>81</v>
      </c>
      <c r="AW351" s="11" t="s">
        <v>36</v>
      </c>
      <c r="AX351" s="11" t="s">
        <v>73</v>
      </c>
      <c r="AY351" s="214" t="s">
        <v>137</v>
      </c>
    </row>
    <row r="352" spans="2:51" s="12" customFormat="1" ht="13.5">
      <c r="B352" s="215"/>
      <c r="C352" s="216"/>
      <c r="D352" s="206" t="s">
        <v>147</v>
      </c>
      <c r="E352" s="217" t="s">
        <v>23</v>
      </c>
      <c r="F352" s="218" t="s">
        <v>464</v>
      </c>
      <c r="G352" s="216"/>
      <c r="H352" s="219">
        <v>11.35</v>
      </c>
      <c r="I352" s="220"/>
      <c r="J352" s="216"/>
      <c r="K352" s="216"/>
      <c r="L352" s="221"/>
      <c r="M352" s="222"/>
      <c r="N352" s="223"/>
      <c r="O352" s="223"/>
      <c r="P352" s="223"/>
      <c r="Q352" s="223"/>
      <c r="R352" s="223"/>
      <c r="S352" s="223"/>
      <c r="T352" s="224"/>
      <c r="AT352" s="225" t="s">
        <v>147</v>
      </c>
      <c r="AU352" s="225" t="s">
        <v>83</v>
      </c>
      <c r="AV352" s="12" t="s">
        <v>83</v>
      </c>
      <c r="AW352" s="12" t="s">
        <v>36</v>
      </c>
      <c r="AX352" s="12" t="s">
        <v>73</v>
      </c>
      <c r="AY352" s="225" t="s">
        <v>137</v>
      </c>
    </row>
    <row r="353" spans="2:51" s="12" customFormat="1" ht="13.5">
      <c r="B353" s="215"/>
      <c r="C353" s="216"/>
      <c r="D353" s="206" t="s">
        <v>147</v>
      </c>
      <c r="E353" s="217" t="s">
        <v>23</v>
      </c>
      <c r="F353" s="218" t="s">
        <v>465</v>
      </c>
      <c r="G353" s="216"/>
      <c r="H353" s="219">
        <v>-1.4</v>
      </c>
      <c r="I353" s="220"/>
      <c r="J353" s="216"/>
      <c r="K353" s="216"/>
      <c r="L353" s="221"/>
      <c r="M353" s="222"/>
      <c r="N353" s="223"/>
      <c r="O353" s="223"/>
      <c r="P353" s="223"/>
      <c r="Q353" s="223"/>
      <c r="R353" s="223"/>
      <c r="S353" s="223"/>
      <c r="T353" s="224"/>
      <c r="AT353" s="225" t="s">
        <v>147</v>
      </c>
      <c r="AU353" s="225" t="s">
        <v>83</v>
      </c>
      <c r="AV353" s="12" t="s">
        <v>83</v>
      </c>
      <c r="AW353" s="12" t="s">
        <v>36</v>
      </c>
      <c r="AX353" s="12" t="s">
        <v>73</v>
      </c>
      <c r="AY353" s="225" t="s">
        <v>137</v>
      </c>
    </row>
    <row r="354" spans="2:51" s="13" customFormat="1" ht="13.5">
      <c r="B354" s="226"/>
      <c r="C354" s="227"/>
      <c r="D354" s="206" t="s">
        <v>147</v>
      </c>
      <c r="E354" s="228" t="s">
        <v>23</v>
      </c>
      <c r="F354" s="229" t="s">
        <v>151</v>
      </c>
      <c r="G354" s="227"/>
      <c r="H354" s="230">
        <v>9.95</v>
      </c>
      <c r="I354" s="231"/>
      <c r="J354" s="227"/>
      <c r="K354" s="227"/>
      <c r="L354" s="232"/>
      <c r="M354" s="233"/>
      <c r="N354" s="234"/>
      <c r="O354" s="234"/>
      <c r="P354" s="234"/>
      <c r="Q354" s="234"/>
      <c r="R354" s="234"/>
      <c r="S354" s="234"/>
      <c r="T354" s="235"/>
      <c r="AT354" s="236" t="s">
        <v>147</v>
      </c>
      <c r="AU354" s="236" t="s">
        <v>83</v>
      </c>
      <c r="AV354" s="13" t="s">
        <v>152</v>
      </c>
      <c r="AW354" s="13" t="s">
        <v>36</v>
      </c>
      <c r="AX354" s="13" t="s">
        <v>73</v>
      </c>
      <c r="AY354" s="236" t="s">
        <v>137</v>
      </c>
    </row>
    <row r="355" spans="2:51" s="11" customFormat="1" ht="13.5">
      <c r="B355" s="204"/>
      <c r="C355" s="205"/>
      <c r="D355" s="206" t="s">
        <v>147</v>
      </c>
      <c r="E355" s="207" t="s">
        <v>23</v>
      </c>
      <c r="F355" s="208" t="s">
        <v>153</v>
      </c>
      <c r="G355" s="205"/>
      <c r="H355" s="207" t="s">
        <v>23</v>
      </c>
      <c r="I355" s="209"/>
      <c r="J355" s="205"/>
      <c r="K355" s="205"/>
      <c r="L355" s="210"/>
      <c r="M355" s="211"/>
      <c r="N355" s="212"/>
      <c r="O355" s="212"/>
      <c r="P355" s="212"/>
      <c r="Q355" s="212"/>
      <c r="R355" s="212"/>
      <c r="S355" s="212"/>
      <c r="T355" s="213"/>
      <c r="AT355" s="214" t="s">
        <v>147</v>
      </c>
      <c r="AU355" s="214" t="s">
        <v>83</v>
      </c>
      <c r="AV355" s="11" t="s">
        <v>81</v>
      </c>
      <c r="AW355" s="11" t="s">
        <v>36</v>
      </c>
      <c r="AX355" s="11" t="s">
        <v>73</v>
      </c>
      <c r="AY355" s="214" t="s">
        <v>137</v>
      </c>
    </row>
    <row r="356" spans="2:51" s="12" customFormat="1" ht="13.5">
      <c r="B356" s="215"/>
      <c r="C356" s="216"/>
      <c r="D356" s="206" t="s">
        <v>147</v>
      </c>
      <c r="E356" s="217" t="s">
        <v>23</v>
      </c>
      <c r="F356" s="218" t="s">
        <v>466</v>
      </c>
      <c r="G356" s="216"/>
      <c r="H356" s="219">
        <v>16.15</v>
      </c>
      <c r="I356" s="220"/>
      <c r="J356" s="216"/>
      <c r="K356" s="216"/>
      <c r="L356" s="221"/>
      <c r="M356" s="222"/>
      <c r="N356" s="223"/>
      <c r="O356" s="223"/>
      <c r="P356" s="223"/>
      <c r="Q356" s="223"/>
      <c r="R356" s="223"/>
      <c r="S356" s="223"/>
      <c r="T356" s="224"/>
      <c r="AT356" s="225" t="s">
        <v>147</v>
      </c>
      <c r="AU356" s="225" t="s">
        <v>83</v>
      </c>
      <c r="AV356" s="12" t="s">
        <v>83</v>
      </c>
      <c r="AW356" s="12" t="s">
        <v>36</v>
      </c>
      <c r="AX356" s="12" t="s">
        <v>73</v>
      </c>
      <c r="AY356" s="225" t="s">
        <v>137</v>
      </c>
    </row>
    <row r="357" spans="2:51" s="12" customFormat="1" ht="13.5">
      <c r="B357" s="215"/>
      <c r="C357" s="216"/>
      <c r="D357" s="206" t="s">
        <v>147</v>
      </c>
      <c r="E357" s="217" t="s">
        <v>23</v>
      </c>
      <c r="F357" s="218" t="s">
        <v>467</v>
      </c>
      <c r="G357" s="216"/>
      <c r="H357" s="219">
        <v>-0.7</v>
      </c>
      <c r="I357" s="220"/>
      <c r="J357" s="216"/>
      <c r="K357" s="216"/>
      <c r="L357" s="221"/>
      <c r="M357" s="222"/>
      <c r="N357" s="223"/>
      <c r="O357" s="223"/>
      <c r="P357" s="223"/>
      <c r="Q357" s="223"/>
      <c r="R357" s="223"/>
      <c r="S357" s="223"/>
      <c r="T357" s="224"/>
      <c r="AT357" s="225" t="s">
        <v>147</v>
      </c>
      <c r="AU357" s="225" t="s">
        <v>83</v>
      </c>
      <c r="AV357" s="12" t="s">
        <v>83</v>
      </c>
      <c r="AW357" s="12" t="s">
        <v>36</v>
      </c>
      <c r="AX357" s="12" t="s">
        <v>73</v>
      </c>
      <c r="AY357" s="225" t="s">
        <v>137</v>
      </c>
    </row>
    <row r="358" spans="2:51" s="13" customFormat="1" ht="13.5">
      <c r="B358" s="226"/>
      <c r="C358" s="227"/>
      <c r="D358" s="206" t="s">
        <v>147</v>
      </c>
      <c r="E358" s="228" t="s">
        <v>23</v>
      </c>
      <c r="F358" s="229" t="s">
        <v>151</v>
      </c>
      <c r="G358" s="227"/>
      <c r="H358" s="230">
        <v>15.45</v>
      </c>
      <c r="I358" s="231"/>
      <c r="J358" s="227"/>
      <c r="K358" s="227"/>
      <c r="L358" s="232"/>
      <c r="M358" s="233"/>
      <c r="N358" s="234"/>
      <c r="O358" s="234"/>
      <c r="P358" s="234"/>
      <c r="Q358" s="234"/>
      <c r="R358" s="234"/>
      <c r="S358" s="234"/>
      <c r="T358" s="235"/>
      <c r="AT358" s="236" t="s">
        <v>147</v>
      </c>
      <c r="AU358" s="236" t="s">
        <v>83</v>
      </c>
      <c r="AV358" s="13" t="s">
        <v>152</v>
      </c>
      <c r="AW358" s="13" t="s">
        <v>36</v>
      </c>
      <c r="AX358" s="13" t="s">
        <v>73</v>
      </c>
      <c r="AY358" s="236" t="s">
        <v>137</v>
      </c>
    </row>
    <row r="359" spans="2:51" s="14" customFormat="1" ht="13.5">
      <c r="B359" s="237"/>
      <c r="C359" s="238"/>
      <c r="D359" s="206" t="s">
        <v>147</v>
      </c>
      <c r="E359" s="239" t="s">
        <v>23</v>
      </c>
      <c r="F359" s="240" t="s">
        <v>155</v>
      </c>
      <c r="G359" s="238"/>
      <c r="H359" s="241">
        <v>25.4</v>
      </c>
      <c r="I359" s="242"/>
      <c r="J359" s="238"/>
      <c r="K359" s="238"/>
      <c r="L359" s="243"/>
      <c r="M359" s="244"/>
      <c r="N359" s="245"/>
      <c r="O359" s="245"/>
      <c r="P359" s="245"/>
      <c r="Q359" s="245"/>
      <c r="R359" s="245"/>
      <c r="S359" s="245"/>
      <c r="T359" s="246"/>
      <c r="AT359" s="247" t="s">
        <v>147</v>
      </c>
      <c r="AU359" s="247" t="s">
        <v>83</v>
      </c>
      <c r="AV359" s="14" t="s">
        <v>145</v>
      </c>
      <c r="AW359" s="14" t="s">
        <v>36</v>
      </c>
      <c r="AX359" s="14" t="s">
        <v>81</v>
      </c>
      <c r="AY359" s="247" t="s">
        <v>137</v>
      </c>
    </row>
    <row r="360" spans="2:65" s="1" customFormat="1" ht="16.5" customHeight="1">
      <c r="B360" s="41"/>
      <c r="C360" s="192" t="s">
        <v>468</v>
      </c>
      <c r="D360" s="192" t="s">
        <v>140</v>
      </c>
      <c r="E360" s="193" t="s">
        <v>469</v>
      </c>
      <c r="F360" s="194" t="s">
        <v>470</v>
      </c>
      <c r="G360" s="195" t="s">
        <v>143</v>
      </c>
      <c r="H360" s="196">
        <v>41.848</v>
      </c>
      <c r="I360" s="197"/>
      <c r="J360" s="198">
        <f>ROUND(I360*H360,2)</f>
        <v>0</v>
      </c>
      <c r="K360" s="194" t="s">
        <v>144</v>
      </c>
      <c r="L360" s="61"/>
      <c r="M360" s="199" t="s">
        <v>23</v>
      </c>
      <c r="N360" s="200" t="s">
        <v>44</v>
      </c>
      <c r="O360" s="42"/>
      <c r="P360" s="201">
        <f>O360*H360</f>
        <v>0</v>
      </c>
      <c r="Q360" s="201">
        <v>0.0003</v>
      </c>
      <c r="R360" s="201">
        <f>Q360*H360</f>
        <v>0.012554399999999999</v>
      </c>
      <c r="S360" s="201">
        <v>0</v>
      </c>
      <c r="T360" s="202">
        <f>S360*H360</f>
        <v>0</v>
      </c>
      <c r="AR360" s="24" t="s">
        <v>239</v>
      </c>
      <c r="AT360" s="24" t="s">
        <v>140</v>
      </c>
      <c r="AU360" s="24" t="s">
        <v>83</v>
      </c>
      <c r="AY360" s="24" t="s">
        <v>137</v>
      </c>
      <c r="BE360" s="203">
        <f>IF(N360="základní",J360,0)</f>
        <v>0</v>
      </c>
      <c r="BF360" s="203">
        <f>IF(N360="snížená",J360,0)</f>
        <v>0</v>
      </c>
      <c r="BG360" s="203">
        <f>IF(N360="zákl. přenesená",J360,0)</f>
        <v>0</v>
      </c>
      <c r="BH360" s="203">
        <f>IF(N360="sníž. přenesená",J360,0)</f>
        <v>0</v>
      </c>
      <c r="BI360" s="203">
        <f>IF(N360="nulová",J360,0)</f>
        <v>0</v>
      </c>
      <c r="BJ360" s="24" t="s">
        <v>81</v>
      </c>
      <c r="BK360" s="203">
        <f>ROUND(I360*H360,2)</f>
        <v>0</v>
      </c>
      <c r="BL360" s="24" t="s">
        <v>239</v>
      </c>
      <c r="BM360" s="24" t="s">
        <v>471</v>
      </c>
    </row>
    <row r="361" spans="2:65" s="1" customFormat="1" ht="38.25" customHeight="1">
      <c r="B361" s="41"/>
      <c r="C361" s="192" t="s">
        <v>472</v>
      </c>
      <c r="D361" s="192" t="s">
        <v>140</v>
      </c>
      <c r="E361" s="193" t="s">
        <v>473</v>
      </c>
      <c r="F361" s="194" t="s">
        <v>474</v>
      </c>
      <c r="G361" s="195" t="s">
        <v>234</v>
      </c>
      <c r="H361" s="196">
        <v>1.055</v>
      </c>
      <c r="I361" s="197"/>
      <c r="J361" s="198">
        <f>ROUND(I361*H361,2)</f>
        <v>0</v>
      </c>
      <c r="K361" s="194" t="s">
        <v>144</v>
      </c>
      <c r="L361" s="61"/>
      <c r="M361" s="199" t="s">
        <v>23</v>
      </c>
      <c r="N361" s="200" t="s">
        <v>44</v>
      </c>
      <c r="O361" s="42"/>
      <c r="P361" s="201">
        <f>O361*H361</f>
        <v>0</v>
      </c>
      <c r="Q361" s="201">
        <v>0</v>
      </c>
      <c r="R361" s="201">
        <f>Q361*H361</f>
        <v>0</v>
      </c>
      <c r="S361" s="201">
        <v>0</v>
      </c>
      <c r="T361" s="202">
        <f>S361*H361</f>
        <v>0</v>
      </c>
      <c r="AR361" s="24" t="s">
        <v>239</v>
      </c>
      <c r="AT361" s="24" t="s">
        <v>140</v>
      </c>
      <c r="AU361" s="24" t="s">
        <v>83</v>
      </c>
      <c r="AY361" s="24" t="s">
        <v>137</v>
      </c>
      <c r="BE361" s="203">
        <f>IF(N361="základní",J361,0)</f>
        <v>0</v>
      </c>
      <c r="BF361" s="203">
        <f>IF(N361="snížená",J361,0)</f>
        <v>0</v>
      </c>
      <c r="BG361" s="203">
        <f>IF(N361="zákl. přenesená",J361,0)</f>
        <v>0</v>
      </c>
      <c r="BH361" s="203">
        <f>IF(N361="sníž. přenesená",J361,0)</f>
        <v>0</v>
      </c>
      <c r="BI361" s="203">
        <f>IF(N361="nulová",J361,0)</f>
        <v>0</v>
      </c>
      <c r="BJ361" s="24" t="s">
        <v>81</v>
      </c>
      <c r="BK361" s="203">
        <f>ROUND(I361*H361,2)</f>
        <v>0</v>
      </c>
      <c r="BL361" s="24" t="s">
        <v>239</v>
      </c>
      <c r="BM361" s="24" t="s">
        <v>475</v>
      </c>
    </row>
    <row r="362" spans="2:65" s="1" customFormat="1" ht="38.25" customHeight="1">
      <c r="B362" s="41"/>
      <c r="C362" s="192" t="s">
        <v>476</v>
      </c>
      <c r="D362" s="192" t="s">
        <v>140</v>
      </c>
      <c r="E362" s="193" t="s">
        <v>477</v>
      </c>
      <c r="F362" s="194" t="s">
        <v>478</v>
      </c>
      <c r="G362" s="195" t="s">
        <v>234</v>
      </c>
      <c r="H362" s="196">
        <v>1.055</v>
      </c>
      <c r="I362" s="197"/>
      <c r="J362" s="198">
        <f>ROUND(I362*H362,2)</f>
        <v>0</v>
      </c>
      <c r="K362" s="194" t="s">
        <v>144</v>
      </c>
      <c r="L362" s="61"/>
      <c r="M362" s="199" t="s">
        <v>23</v>
      </c>
      <c r="N362" s="200" t="s">
        <v>44</v>
      </c>
      <c r="O362" s="42"/>
      <c r="P362" s="201">
        <f>O362*H362</f>
        <v>0</v>
      </c>
      <c r="Q362" s="201">
        <v>0</v>
      </c>
      <c r="R362" s="201">
        <f>Q362*H362</f>
        <v>0</v>
      </c>
      <c r="S362" s="201">
        <v>0</v>
      </c>
      <c r="T362" s="202">
        <f>S362*H362</f>
        <v>0</v>
      </c>
      <c r="AR362" s="24" t="s">
        <v>239</v>
      </c>
      <c r="AT362" s="24" t="s">
        <v>140</v>
      </c>
      <c r="AU362" s="24" t="s">
        <v>83</v>
      </c>
      <c r="AY362" s="24" t="s">
        <v>137</v>
      </c>
      <c r="BE362" s="203">
        <f>IF(N362="základní",J362,0)</f>
        <v>0</v>
      </c>
      <c r="BF362" s="203">
        <f>IF(N362="snížená",J362,0)</f>
        <v>0</v>
      </c>
      <c r="BG362" s="203">
        <f>IF(N362="zákl. přenesená",J362,0)</f>
        <v>0</v>
      </c>
      <c r="BH362" s="203">
        <f>IF(N362="sníž. přenesená",J362,0)</f>
        <v>0</v>
      </c>
      <c r="BI362" s="203">
        <f>IF(N362="nulová",J362,0)</f>
        <v>0</v>
      </c>
      <c r="BJ362" s="24" t="s">
        <v>81</v>
      </c>
      <c r="BK362" s="203">
        <f>ROUND(I362*H362,2)</f>
        <v>0</v>
      </c>
      <c r="BL362" s="24" t="s">
        <v>239</v>
      </c>
      <c r="BM362" s="24" t="s">
        <v>479</v>
      </c>
    </row>
    <row r="363" spans="2:63" s="10" customFormat="1" ht="29.85" customHeight="1">
      <c r="B363" s="176"/>
      <c r="C363" s="177"/>
      <c r="D363" s="178" t="s">
        <v>72</v>
      </c>
      <c r="E363" s="190" t="s">
        <v>480</v>
      </c>
      <c r="F363" s="190" t="s">
        <v>481</v>
      </c>
      <c r="G363" s="177"/>
      <c r="H363" s="177"/>
      <c r="I363" s="180"/>
      <c r="J363" s="191">
        <f>BK363</f>
        <v>0</v>
      </c>
      <c r="K363" s="177"/>
      <c r="L363" s="182"/>
      <c r="M363" s="183"/>
      <c r="N363" s="184"/>
      <c r="O363" s="184"/>
      <c r="P363" s="185">
        <f>SUM(P364:P369)</f>
        <v>0</v>
      </c>
      <c r="Q363" s="184"/>
      <c r="R363" s="185">
        <f>SUM(R364:R369)</f>
        <v>0.0004408</v>
      </c>
      <c r="S363" s="184"/>
      <c r="T363" s="186">
        <f>SUM(T364:T369)</f>
        <v>0</v>
      </c>
      <c r="AR363" s="187" t="s">
        <v>83</v>
      </c>
      <c r="AT363" s="188" t="s">
        <v>72</v>
      </c>
      <c r="AU363" s="188" t="s">
        <v>81</v>
      </c>
      <c r="AY363" s="187" t="s">
        <v>137</v>
      </c>
      <c r="BK363" s="189">
        <f>SUM(BK364:BK369)</f>
        <v>0</v>
      </c>
    </row>
    <row r="364" spans="2:65" s="1" customFormat="1" ht="25.5" customHeight="1">
      <c r="B364" s="41"/>
      <c r="C364" s="192" t="s">
        <v>482</v>
      </c>
      <c r="D364" s="192" t="s">
        <v>140</v>
      </c>
      <c r="E364" s="193" t="s">
        <v>483</v>
      </c>
      <c r="F364" s="194" t="s">
        <v>484</v>
      </c>
      <c r="G364" s="195" t="s">
        <v>143</v>
      </c>
      <c r="H364" s="196">
        <v>2.32</v>
      </c>
      <c r="I364" s="197"/>
      <c r="J364" s="198">
        <f>ROUND(I364*H364,2)</f>
        <v>0</v>
      </c>
      <c r="K364" s="194" t="s">
        <v>144</v>
      </c>
      <c r="L364" s="61"/>
      <c r="M364" s="199" t="s">
        <v>23</v>
      </c>
      <c r="N364" s="200" t="s">
        <v>44</v>
      </c>
      <c r="O364" s="42"/>
      <c r="P364" s="201">
        <f>O364*H364</f>
        <v>0</v>
      </c>
      <c r="Q364" s="201">
        <v>7E-05</v>
      </c>
      <c r="R364" s="201">
        <f>Q364*H364</f>
        <v>0.00016239999999999996</v>
      </c>
      <c r="S364" s="201">
        <v>0</v>
      </c>
      <c r="T364" s="202">
        <f>S364*H364</f>
        <v>0</v>
      </c>
      <c r="AR364" s="24" t="s">
        <v>239</v>
      </c>
      <c r="AT364" s="24" t="s">
        <v>140</v>
      </c>
      <c r="AU364" s="24" t="s">
        <v>83</v>
      </c>
      <c r="AY364" s="24" t="s">
        <v>137</v>
      </c>
      <c r="BE364" s="203">
        <f>IF(N364="základní",J364,0)</f>
        <v>0</v>
      </c>
      <c r="BF364" s="203">
        <f>IF(N364="snížená",J364,0)</f>
        <v>0</v>
      </c>
      <c r="BG364" s="203">
        <f>IF(N364="zákl. přenesená",J364,0)</f>
        <v>0</v>
      </c>
      <c r="BH364" s="203">
        <f>IF(N364="sníž. přenesená",J364,0)</f>
        <v>0</v>
      </c>
      <c r="BI364" s="203">
        <f>IF(N364="nulová",J364,0)</f>
        <v>0</v>
      </c>
      <c r="BJ364" s="24" t="s">
        <v>81</v>
      </c>
      <c r="BK364" s="203">
        <f>ROUND(I364*H364,2)</f>
        <v>0</v>
      </c>
      <c r="BL364" s="24" t="s">
        <v>239</v>
      </c>
      <c r="BM364" s="24" t="s">
        <v>485</v>
      </c>
    </row>
    <row r="365" spans="2:51" s="11" customFormat="1" ht="13.5">
      <c r="B365" s="204"/>
      <c r="C365" s="205"/>
      <c r="D365" s="206" t="s">
        <v>147</v>
      </c>
      <c r="E365" s="207" t="s">
        <v>23</v>
      </c>
      <c r="F365" s="208" t="s">
        <v>486</v>
      </c>
      <c r="G365" s="205"/>
      <c r="H365" s="207" t="s">
        <v>23</v>
      </c>
      <c r="I365" s="209"/>
      <c r="J365" s="205"/>
      <c r="K365" s="205"/>
      <c r="L365" s="210"/>
      <c r="M365" s="211"/>
      <c r="N365" s="212"/>
      <c r="O365" s="212"/>
      <c r="P365" s="212"/>
      <c r="Q365" s="212"/>
      <c r="R365" s="212"/>
      <c r="S365" s="212"/>
      <c r="T365" s="213"/>
      <c r="AT365" s="214" t="s">
        <v>147</v>
      </c>
      <c r="AU365" s="214" t="s">
        <v>83</v>
      </c>
      <c r="AV365" s="11" t="s">
        <v>81</v>
      </c>
      <c r="AW365" s="11" t="s">
        <v>36</v>
      </c>
      <c r="AX365" s="11" t="s">
        <v>73</v>
      </c>
      <c r="AY365" s="214" t="s">
        <v>137</v>
      </c>
    </row>
    <row r="366" spans="2:51" s="11" customFormat="1" ht="13.5">
      <c r="B366" s="204"/>
      <c r="C366" s="205"/>
      <c r="D366" s="206" t="s">
        <v>147</v>
      </c>
      <c r="E366" s="207" t="s">
        <v>23</v>
      </c>
      <c r="F366" s="208" t="s">
        <v>487</v>
      </c>
      <c r="G366" s="205"/>
      <c r="H366" s="207" t="s">
        <v>23</v>
      </c>
      <c r="I366" s="209"/>
      <c r="J366" s="205"/>
      <c r="K366" s="205"/>
      <c r="L366" s="210"/>
      <c r="M366" s="211"/>
      <c r="N366" s="212"/>
      <c r="O366" s="212"/>
      <c r="P366" s="212"/>
      <c r="Q366" s="212"/>
      <c r="R366" s="212"/>
      <c r="S366" s="212"/>
      <c r="T366" s="213"/>
      <c r="AT366" s="214" t="s">
        <v>147</v>
      </c>
      <c r="AU366" s="214" t="s">
        <v>83</v>
      </c>
      <c r="AV366" s="11" t="s">
        <v>81</v>
      </c>
      <c r="AW366" s="11" t="s">
        <v>36</v>
      </c>
      <c r="AX366" s="11" t="s">
        <v>73</v>
      </c>
      <c r="AY366" s="214" t="s">
        <v>137</v>
      </c>
    </row>
    <row r="367" spans="2:51" s="12" customFormat="1" ht="13.5">
      <c r="B367" s="215"/>
      <c r="C367" s="216"/>
      <c r="D367" s="206" t="s">
        <v>147</v>
      </c>
      <c r="E367" s="217" t="s">
        <v>23</v>
      </c>
      <c r="F367" s="218" t="s">
        <v>488</v>
      </c>
      <c r="G367" s="216"/>
      <c r="H367" s="219">
        <v>2.32</v>
      </c>
      <c r="I367" s="220"/>
      <c r="J367" s="216"/>
      <c r="K367" s="216"/>
      <c r="L367" s="221"/>
      <c r="M367" s="222"/>
      <c r="N367" s="223"/>
      <c r="O367" s="223"/>
      <c r="P367" s="223"/>
      <c r="Q367" s="223"/>
      <c r="R367" s="223"/>
      <c r="S367" s="223"/>
      <c r="T367" s="224"/>
      <c r="AT367" s="225" t="s">
        <v>147</v>
      </c>
      <c r="AU367" s="225" t="s">
        <v>83</v>
      </c>
      <c r="AV367" s="12" t="s">
        <v>83</v>
      </c>
      <c r="AW367" s="12" t="s">
        <v>36</v>
      </c>
      <c r="AX367" s="12" t="s">
        <v>73</v>
      </c>
      <c r="AY367" s="225" t="s">
        <v>137</v>
      </c>
    </row>
    <row r="368" spans="2:51" s="14" customFormat="1" ht="13.5">
      <c r="B368" s="237"/>
      <c r="C368" s="238"/>
      <c r="D368" s="206" t="s">
        <v>147</v>
      </c>
      <c r="E368" s="239" t="s">
        <v>23</v>
      </c>
      <c r="F368" s="240" t="s">
        <v>155</v>
      </c>
      <c r="G368" s="238"/>
      <c r="H368" s="241">
        <v>2.32</v>
      </c>
      <c r="I368" s="242"/>
      <c r="J368" s="238"/>
      <c r="K368" s="238"/>
      <c r="L368" s="243"/>
      <c r="M368" s="244"/>
      <c r="N368" s="245"/>
      <c r="O368" s="245"/>
      <c r="P368" s="245"/>
      <c r="Q368" s="245"/>
      <c r="R368" s="245"/>
      <c r="S368" s="245"/>
      <c r="T368" s="246"/>
      <c r="AT368" s="247" t="s">
        <v>147</v>
      </c>
      <c r="AU368" s="247" t="s">
        <v>83</v>
      </c>
      <c r="AV368" s="14" t="s">
        <v>145</v>
      </c>
      <c r="AW368" s="14" t="s">
        <v>36</v>
      </c>
      <c r="AX368" s="14" t="s">
        <v>81</v>
      </c>
      <c r="AY368" s="247" t="s">
        <v>137</v>
      </c>
    </row>
    <row r="369" spans="2:65" s="1" customFormat="1" ht="25.5" customHeight="1">
      <c r="B369" s="41"/>
      <c r="C369" s="192" t="s">
        <v>489</v>
      </c>
      <c r="D369" s="192" t="s">
        <v>140</v>
      </c>
      <c r="E369" s="193" t="s">
        <v>490</v>
      </c>
      <c r="F369" s="194" t="s">
        <v>491</v>
      </c>
      <c r="G369" s="195" t="s">
        <v>143</v>
      </c>
      <c r="H369" s="196">
        <v>2.32</v>
      </c>
      <c r="I369" s="197"/>
      <c r="J369" s="198">
        <f>ROUND(I369*H369,2)</f>
        <v>0</v>
      </c>
      <c r="K369" s="194" t="s">
        <v>144</v>
      </c>
      <c r="L369" s="61"/>
      <c r="M369" s="199" t="s">
        <v>23</v>
      </c>
      <c r="N369" s="200" t="s">
        <v>44</v>
      </c>
      <c r="O369" s="42"/>
      <c r="P369" s="201">
        <f>O369*H369</f>
        <v>0</v>
      </c>
      <c r="Q369" s="201">
        <v>0.00012</v>
      </c>
      <c r="R369" s="201">
        <f>Q369*H369</f>
        <v>0.0002784</v>
      </c>
      <c r="S369" s="201">
        <v>0</v>
      </c>
      <c r="T369" s="202">
        <f>S369*H369</f>
        <v>0</v>
      </c>
      <c r="AR369" s="24" t="s">
        <v>239</v>
      </c>
      <c r="AT369" s="24" t="s">
        <v>140</v>
      </c>
      <c r="AU369" s="24" t="s">
        <v>83</v>
      </c>
      <c r="AY369" s="24" t="s">
        <v>137</v>
      </c>
      <c r="BE369" s="203">
        <f>IF(N369="základní",J369,0)</f>
        <v>0</v>
      </c>
      <c r="BF369" s="203">
        <f>IF(N369="snížená",J369,0)</f>
        <v>0</v>
      </c>
      <c r="BG369" s="203">
        <f>IF(N369="zákl. přenesená",J369,0)</f>
        <v>0</v>
      </c>
      <c r="BH369" s="203">
        <f>IF(N369="sníž. přenesená",J369,0)</f>
        <v>0</v>
      </c>
      <c r="BI369" s="203">
        <f>IF(N369="nulová",J369,0)</f>
        <v>0</v>
      </c>
      <c r="BJ369" s="24" t="s">
        <v>81</v>
      </c>
      <c r="BK369" s="203">
        <f>ROUND(I369*H369,2)</f>
        <v>0</v>
      </c>
      <c r="BL369" s="24" t="s">
        <v>239</v>
      </c>
      <c r="BM369" s="24" t="s">
        <v>492</v>
      </c>
    </row>
    <row r="370" spans="2:63" s="10" customFormat="1" ht="29.85" customHeight="1">
      <c r="B370" s="176"/>
      <c r="C370" s="177"/>
      <c r="D370" s="178" t="s">
        <v>72</v>
      </c>
      <c r="E370" s="190" t="s">
        <v>493</v>
      </c>
      <c r="F370" s="190" t="s">
        <v>494</v>
      </c>
      <c r="G370" s="177"/>
      <c r="H370" s="177"/>
      <c r="I370" s="180"/>
      <c r="J370" s="191">
        <f>BK370</f>
        <v>0</v>
      </c>
      <c r="K370" s="177"/>
      <c r="L370" s="182"/>
      <c r="M370" s="183"/>
      <c r="N370" s="184"/>
      <c r="O370" s="184"/>
      <c r="P370" s="185">
        <f>SUM(P371:P389)</f>
        <v>0</v>
      </c>
      <c r="Q370" s="184"/>
      <c r="R370" s="185">
        <f>SUM(R371:R389)</f>
        <v>0.030384379999999996</v>
      </c>
      <c r="S370" s="184"/>
      <c r="T370" s="186">
        <f>SUM(T371:T389)</f>
        <v>0.009907949999999999</v>
      </c>
      <c r="AR370" s="187" t="s">
        <v>83</v>
      </c>
      <c r="AT370" s="188" t="s">
        <v>72</v>
      </c>
      <c r="AU370" s="188" t="s">
        <v>81</v>
      </c>
      <c r="AY370" s="187" t="s">
        <v>137</v>
      </c>
      <c r="BK370" s="189">
        <f>SUM(BK371:BK389)</f>
        <v>0</v>
      </c>
    </row>
    <row r="371" spans="2:65" s="1" customFormat="1" ht="16.5" customHeight="1">
      <c r="B371" s="41"/>
      <c r="C371" s="192" t="s">
        <v>495</v>
      </c>
      <c r="D371" s="192" t="s">
        <v>140</v>
      </c>
      <c r="E371" s="193" t="s">
        <v>496</v>
      </c>
      <c r="F371" s="194" t="s">
        <v>497</v>
      </c>
      <c r="G371" s="195" t="s">
        <v>143</v>
      </c>
      <c r="H371" s="196">
        <v>66.053</v>
      </c>
      <c r="I371" s="197"/>
      <c r="J371" s="198">
        <f>ROUND(I371*H371,2)</f>
        <v>0</v>
      </c>
      <c r="K371" s="194" t="s">
        <v>144</v>
      </c>
      <c r="L371" s="61"/>
      <c r="M371" s="199" t="s">
        <v>23</v>
      </c>
      <c r="N371" s="200" t="s">
        <v>44</v>
      </c>
      <c r="O371" s="42"/>
      <c r="P371" s="201">
        <f>O371*H371</f>
        <v>0</v>
      </c>
      <c r="Q371" s="201">
        <v>0</v>
      </c>
      <c r="R371" s="201">
        <f>Q371*H371</f>
        <v>0</v>
      </c>
      <c r="S371" s="201">
        <v>0.00015</v>
      </c>
      <c r="T371" s="202">
        <f>S371*H371</f>
        <v>0.009907949999999999</v>
      </c>
      <c r="AR371" s="24" t="s">
        <v>239</v>
      </c>
      <c r="AT371" s="24" t="s">
        <v>140</v>
      </c>
      <c r="AU371" s="24" t="s">
        <v>83</v>
      </c>
      <c r="AY371" s="24" t="s">
        <v>137</v>
      </c>
      <c r="BE371" s="203">
        <f>IF(N371="základní",J371,0)</f>
        <v>0</v>
      </c>
      <c r="BF371" s="203">
        <f>IF(N371="snížená",J371,0)</f>
        <v>0</v>
      </c>
      <c r="BG371" s="203">
        <f>IF(N371="zákl. přenesená",J371,0)</f>
        <v>0</v>
      </c>
      <c r="BH371" s="203">
        <f>IF(N371="sníž. přenesená",J371,0)</f>
        <v>0</v>
      </c>
      <c r="BI371" s="203">
        <f>IF(N371="nulová",J371,0)</f>
        <v>0</v>
      </c>
      <c r="BJ371" s="24" t="s">
        <v>81</v>
      </c>
      <c r="BK371" s="203">
        <f>ROUND(I371*H371,2)</f>
        <v>0</v>
      </c>
      <c r="BL371" s="24" t="s">
        <v>239</v>
      </c>
      <c r="BM371" s="24" t="s">
        <v>498</v>
      </c>
    </row>
    <row r="372" spans="2:51" s="11" customFormat="1" ht="13.5">
      <c r="B372" s="204"/>
      <c r="C372" s="205"/>
      <c r="D372" s="206" t="s">
        <v>147</v>
      </c>
      <c r="E372" s="207" t="s">
        <v>23</v>
      </c>
      <c r="F372" s="208" t="s">
        <v>148</v>
      </c>
      <c r="G372" s="205"/>
      <c r="H372" s="207" t="s">
        <v>23</v>
      </c>
      <c r="I372" s="209"/>
      <c r="J372" s="205"/>
      <c r="K372" s="205"/>
      <c r="L372" s="210"/>
      <c r="M372" s="211"/>
      <c r="N372" s="212"/>
      <c r="O372" s="212"/>
      <c r="P372" s="212"/>
      <c r="Q372" s="212"/>
      <c r="R372" s="212"/>
      <c r="S372" s="212"/>
      <c r="T372" s="213"/>
      <c r="AT372" s="214" t="s">
        <v>147</v>
      </c>
      <c r="AU372" s="214" t="s">
        <v>83</v>
      </c>
      <c r="AV372" s="11" t="s">
        <v>81</v>
      </c>
      <c r="AW372" s="11" t="s">
        <v>36</v>
      </c>
      <c r="AX372" s="11" t="s">
        <v>73</v>
      </c>
      <c r="AY372" s="214" t="s">
        <v>137</v>
      </c>
    </row>
    <row r="373" spans="2:51" s="11" customFormat="1" ht="13.5">
      <c r="B373" s="204"/>
      <c r="C373" s="205"/>
      <c r="D373" s="206" t="s">
        <v>147</v>
      </c>
      <c r="E373" s="207" t="s">
        <v>23</v>
      </c>
      <c r="F373" s="208" t="s">
        <v>149</v>
      </c>
      <c r="G373" s="205"/>
      <c r="H373" s="207" t="s">
        <v>23</v>
      </c>
      <c r="I373" s="209"/>
      <c r="J373" s="205"/>
      <c r="K373" s="205"/>
      <c r="L373" s="210"/>
      <c r="M373" s="211"/>
      <c r="N373" s="212"/>
      <c r="O373" s="212"/>
      <c r="P373" s="212"/>
      <c r="Q373" s="212"/>
      <c r="R373" s="212"/>
      <c r="S373" s="212"/>
      <c r="T373" s="213"/>
      <c r="AT373" s="214" t="s">
        <v>147</v>
      </c>
      <c r="AU373" s="214" t="s">
        <v>83</v>
      </c>
      <c r="AV373" s="11" t="s">
        <v>81</v>
      </c>
      <c r="AW373" s="11" t="s">
        <v>36</v>
      </c>
      <c r="AX373" s="11" t="s">
        <v>73</v>
      </c>
      <c r="AY373" s="214" t="s">
        <v>137</v>
      </c>
    </row>
    <row r="374" spans="2:51" s="12" customFormat="1" ht="13.5">
      <c r="B374" s="215"/>
      <c r="C374" s="216"/>
      <c r="D374" s="206" t="s">
        <v>147</v>
      </c>
      <c r="E374" s="217" t="s">
        <v>23</v>
      </c>
      <c r="F374" s="218" t="s">
        <v>499</v>
      </c>
      <c r="G374" s="216"/>
      <c r="H374" s="219">
        <v>20.475</v>
      </c>
      <c r="I374" s="220"/>
      <c r="J374" s="216"/>
      <c r="K374" s="216"/>
      <c r="L374" s="221"/>
      <c r="M374" s="222"/>
      <c r="N374" s="223"/>
      <c r="O374" s="223"/>
      <c r="P374" s="223"/>
      <c r="Q374" s="223"/>
      <c r="R374" s="223"/>
      <c r="S374" s="223"/>
      <c r="T374" s="224"/>
      <c r="AT374" s="225" t="s">
        <v>147</v>
      </c>
      <c r="AU374" s="225" t="s">
        <v>83</v>
      </c>
      <c r="AV374" s="12" t="s">
        <v>83</v>
      </c>
      <c r="AW374" s="12" t="s">
        <v>36</v>
      </c>
      <c r="AX374" s="12" t="s">
        <v>73</v>
      </c>
      <c r="AY374" s="225" t="s">
        <v>137</v>
      </c>
    </row>
    <row r="375" spans="2:51" s="12" customFormat="1" ht="13.5">
      <c r="B375" s="215"/>
      <c r="C375" s="216"/>
      <c r="D375" s="206" t="s">
        <v>147</v>
      </c>
      <c r="E375" s="217" t="s">
        <v>23</v>
      </c>
      <c r="F375" s="218" t="s">
        <v>500</v>
      </c>
      <c r="G375" s="216"/>
      <c r="H375" s="219">
        <v>8.1</v>
      </c>
      <c r="I375" s="220"/>
      <c r="J375" s="216"/>
      <c r="K375" s="216"/>
      <c r="L375" s="221"/>
      <c r="M375" s="222"/>
      <c r="N375" s="223"/>
      <c r="O375" s="223"/>
      <c r="P375" s="223"/>
      <c r="Q375" s="223"/>
      <c r="R375" s="223"/>
      <c r="S375" s="223"/>
      <c r="T375" s="224"/>
      <c r="AT375" s="225" t="s">
        <v>147</v>
      </c>
      <c r="AU375" s="225" t="s">
        <v>83</v>
      </c>
      <c r="AV375" s="12" t="s">
        <v>83</v>
      </c>
      <c r="AW375" s="12" t="s">
        <v>36</v>
      </c>
      <c r="AX375" s="12" t="s">
        <v>73</v>
      </c>
      <c r="AY375" s="225" t="s">
        <v>137</v>
      </c>
    </row>
    <row r="376" spans="2:51" s="13" customFormat="1" ht="13.5">
      <c r="B376" s="226"/>
      <c r="C376" s="227"/>
      <c r="D376" s="206" t="s">
        <v>147</v>
      </c>
      <c r="E376" s="228" t="s">
        <v>23</v>
      </c>
      <c r="F376" s="229" t="s">
        <v>151</v>
      </c>
      <c r="G376" s="227"/>
      <c r="H376" s="230">
        <v>28.575</v>
      </c>
      <c r="I376" s="231"/>
      <c r="J376" s="227"/>
      <c r="K376" s="227"/>
      <c r="L376" s="232"/>
      <c r="M376" s="233"/>
      <c r="N376" s="234"/>
      <c r="O376" s="234"/>
      <c r="P376" s="234"/>
      <c r="Q376" s="234"/>
      <c r="R376" s="234"/>
      <c r="S376" s="234"/>
      <c r="T376" s="235"/>
      <c r="AT376" s="236" t="s">
        <v>147</v>
      </c>
      <c r="AU376" s="236" t="s">
        <v>83</v>
      </c>
      <c r="AV376" s="13" t="s">
        <v>152</v>
      </c>
      <c r="AW376" s="13" t="s">
        <v>36</v>
      </c>
      <c r="AX376" s="13" t="s">
        <v>73</v>
      </c>
      <c r="AY376" s="236" t="s">
        <v>137</v>
      </c>
    </row>
    <row r="377" spans="2:51" s="11" customFormat="1" ht="13.5">
      <c r="B377" s="204"/>
      <c r="C377" s="205"/>
      <c r="D377" s="206" t="s">
        <v>147</v>
      </c>
      <c r="E377" s="207" t="s">
        <v>23</v>
      </c>
      <c r="F377" s="208" t="s">
        <v>153</v>
      </c>
      <c r="G377" s="205"/>
      <c r="H377" s="207" t="s">
        <v>23</v>
      </c>
      <c r="I377" s="209"/>
      <c r="J377" s="205"/>
      <c r="K377" s="205"/>
      <c r="L377" s="210"/>
      <c r="M377" s="211"/>
      <c r="N377" s="212"/>
      <c r="O377" s="212"/>
      <c r="P377" s="212"/>
      <c r="Q377" s="212"/>
      <c r="R377" s="212"/>
      <c r="S377" s="212"/>
      <c r="T377" s="213"/>
      <c r="AT377" s="214" t="s">
        <v>147</v>
      </c>
      <c r="AU377" s="214" t="s">
        <v>83</v>
      </c>
      <c r="AV377" s="11" t="s">
        <v>81</v>
      </c>
      <c r="AW377" s="11" t="s">
        <v>36</v>
      </c>
      <c r="AX377" s="11" t="s">
        <v>73</v>
      </c>
      <c r="AY377" s="214" t="s">
        <v>137</v>
      </c>
    </row>
    <row r="378" spans="2:51" s="12" customFormat="1" ht="13.5">
      <c r="B378" s="215"/>
      <c r="C378" s="216"/>
      <c r="D378" s="206" t="s">
        <v>147</v>
      </c>
      <c r="E378" s="217" t="s">
        <v>23</v>
      </c>
      <c r="F378" s="218" t="s">
        <v>501</v>
      </c>
      <c r="G378" s="216"/>
      <c r="H378" s="219">
        <v>20.738</v>
      </c>
      <c r="I378" s="220"/>
      <c r="J378" s="216"/>
      <c r="K378" s="216"/>
      <c r="L378" s="221"/>
      <c r="M378" s="222"/>
      <c r="N378" s="223"/>
      <c r="O378" s="223"/>
      <c r="P378" s="223"/>
      <c r="Q378" s="223"/>
      <c r="R378" s="223"/>
      <c r="S378" s="223"/>
      <c r="T378" s="224"/>
      <c r="AT378" s="225" t="s">
        <v>147</v>
      </c>
      <c r="AU378" s="225" t="s">
        <v>83</v>
      </c>
      <c r="AV378" s="12" t="s">
        <v>83</v>
      </c>
      <c r="AW378" s="12" t="s">
        <v>36</v>
      </c>
      <c r="AX378" s="12" t="s">
        <v>73</v>
      </c>
      <c r="AY378" s="225" t="s">
        <v>137</v>
      </c>
    </row>
    <row r="379" spans="2:51" s="12" customFormat="1" ht="13.5">
      <c r="B379" s="215"/>
      <c r="C379" s="216"/>
      <c r="D379" s="206" t="s">
        <v>147</v>
      </c>
      <c r="E379" s="217" t="s">
        <v>23</v>
      </c>
      <c r="F379" s="218" t="s">
        <v>502</v>
      </c>
      <c r="G379" s="216"/>
      <c r="H379" s="219">
        <v>16.74</v>
      </c>
      <c r="I379" s="220"/>
      <c r="J379" s="216"/>
      <c r="K379" s="216"/>
      <c r="L379" s="221"/>
      <c r="M379" s="222"/>
      <c r="N379" s="223"/>
      <c r="O379" s="223"/>
      <c r="P379" s="223"/>
      <c r="Q379" s="223"/>
      <c r="R379" s="223"/>
      <c r="S379" s="223"/>
      <c r="T379" s="224"/>
      <c r="AT379" s="225" t="s">
        <v>147</v>
      </c>
      <c r="AU379" s="225" t="s">
        <v>83</v>
      </c>
      <c r="AV379" s="12" t="s">
        <v>83</v>
      </c>
      <c r="AW379" s="12" t="s">
        <v>36</v>
      </c>
      <c r="AX379" s="12" t="s">
        <v>73</v>
      </c>
      <c r="AY379" s="225" t="s">
        <v>137</v>
      </c>
    </row>
    <row r="380" spans="2:51" s="13" customFormat="1" ht="13.5">
      <c r="B380" s="226"/>
      <c r="C380" s="227"/>
      <c r="D380" s="206" t="s">
        <v>147</v>
      </c>
      <c r="E380" s="228" t="s">
        <v>23</v>
      </c>
      <c r="F380" s="229" t="s">
        <v>151</v>
      </c>
      <c r="G380" s="227"/>
      <c r="H380" s="230">
        <v>37.478</v>
      </c>
      <c r="I380" s="231"/>
      <c r="J380" s="227"/>
      <c r="K380" s="227"/>
      <c r="L380" s="232"/>
      <c r="M380" s="233"/>
      <c r="N380" s="234"/>
      <c r="O380" s="234"/>
      <c r="P380" s="234"/>
      <c r="Q380" s="234"/>
      <c r="R380" s="234"/>
      <c r="S380" s="234"/>
      <c r="T380" s="235"/>
      <c r="AT380" s="236" t="s">
        <v>147</v>
      </c>
      <c r="AU380" s="236" t="s">
        <v>83</v>
      </c>
      <c r="AV380" s="13" t="s">
        <v>152</v>
      </c>
      <c r="AW380" s="13" t="s">
        <v>36</v>
      </c>
      <c r="AX380" s="13" t="s">
        <v>73</v>
      </c>
      <c r="AY380" s="236" t="s">
        <v>137</v>
      </c>
    </row>
    <row r="381" spans="2:51" s="14" customFormat="1" ht="13.5">
      <c r="B381" s="237"/>
      <c r="C381" s="238"/>
      <c r="D381" s="206" t="s">
        <v>147</v>
      </c>
      <c r="E381" s="239" t="s">
        <v>23</v>
      </c>
      <c r="F381" s="240" t="s">
        <v>155</v>
      </c>
      <c r="G381" s="238"/>
      <c r="H381" s="241">
        <v>66.053</v>
      </c>
      <c r="I381" s="242"/>
      <c r="J381" s="238"/>
      <c r="K381" s="238"/>
      <c r="L381" s="243"/>
      <c r="M381" s="244"/>
      <c r="N381" s="245"/>
      <c r="O381" s="245"/>
      <c r="P381" s="245"/>
      <c r="Q381" s="245"/>
      <c r="R381" s="245"/>
      <c r="S381" s="245"/>
      <c r="T381" s="246"/>
      <c r="AT381" s="247" t="s">
        <v>147</v>
      </c>
      <c r="AU381" s="247" t="s">
        <v>83</v>
      </c>
      <c r="AV381" s="14" t="s">
        <v>145</v>
      </c>
      <c r="AW381" s="14" t="s">
        <v>36</v>
      </c>
      <c r="AX381" s="14" t="s">
        <v>81</v>
      </c>
      <c r="AY381" s="247" t="s">
        <v>137</v>
      </c>
    </row>
    <row r="382" spans="2:65" s="1" customFormat="1" ht="25.5" customHeight="1">
      <c r="B382" s="41"/>
      <c r="C382" s="192" t="s">
        <v>503</v>
      </c>
      <c r="D382" s="192" t="s">
        <v>140</v>
      </c>
      <c r="E382" s="193" t="s">
        <v>504</v>
      </c>
      <c r="F382" s="194" t="s">
        <v>505</v>
      </c>
      <c r="G382" s="195" t="s">
        <v>143</v>
      </c>
      <c r="H382" s="196">
        <v>36.27</v>
      </c>
      <c r="I382" s="197"/>
      <c r="J382" s="198">
        <f>ROUND(I382*H382,2)</f>
        <v>0</v>
      </c>
      <c r="K382" s="194" t="s">
        <v>144</v>
      </c>
      <c r="L382" s="61"/>
      <c r="M382" s="199" t="s">
        <v>23</v>
      </c>
      <c r="N382" s="200" t="s">
        <v>44</v>
      </c>
      <c r="O382" s="42"/>
      <c r="P382" s="201">
        <f>O382*H382</f>
        <v>0</v>
      </c>
      <c r="Q382" s="201">
        <v>0</v>
      </c>
      <c r="R382" s="201">
        <f>Q382*H382</f>
        <v>0</v>
      </c>
      <c r="S382" s="201">
        <v>0</v>
      </c>
      <c r="T382" s="202">
        <f>S382*H382</f>
        <v>0</v>
      </c>
      <c r="AR382" s="24" t="s">
        <v>239</v>
      </c>
      <c r="AT382" s="24" t="s">
        <v>140</v>
      </c>
      <c r="AU382" s="24" t="s">
        <v>83</v>
      </c>
      <c r="AY382" s="24" t="s">
        <v>137</v>
      </c>
      <c r="BE382" s="203">
        <f>IF(N382="základní",J382,0)</f>
        <v>0</v>
      </c>
      <c r="BF382" s="203">
        <f>IF(N382="snížená",J382,0)</f>
        <v>0</v>
      </c>
      <c r="BG382" s="203">
        <f>IF(N382="zákl. přenesená",J382,0)</f>
        <v>0</v>
      </c>
      <c r="BH382" s="203">
        <f>IF(N382="sníž. přenesená",J382,0)</f>
        <v>0</v>
      </c>
      <c r="BI382" s="203">
        <f>IF(N382="nulová",J382,0)</f>
        <v>0</v>
      </c>
      <c r="BJ382" s="24" t="s">
        <v>81</v>
      </c>
      <c r="BK382" s="203">
        <f>ROUND(I382*H382,2)</f>
        <v>0</v>
      </c>
      <c r="BL382" s="24" t="s">
        <v>239</v>
      </c>
      <c r="BM382" s="24" t="s">
        <v>506</v>
      </c>
    </row>
    <row r="383" spans="2:51" s="11" customFormat="1" ht="13.5">
      <c r="B383" s="204"/>
      <c r="C383" s="205"/>
      <c r="D383" s="206" t="s">
        <v>147</v>
      </c>
      <c r="E383" s="207" t="s">
        <v>23</v>
      </c>
      <c r="F383" s="208" t="s">
        <v>204</v>
      </c>
      <c r="G383" s="205"/>
      <c r="H383" s="207" t="s">
        <v>23</v>
      </c>
      <c r="I383" s="209"/>
      <c r="J383" s="205"/>
      <c r="K383" s="205"/>
      <c r="L383" s="210"/>
      <c r="M383" s="211"/>
      <c r="N383" s="212"/>
      <c r="O383" s="212"/>
      <c r="P383" s="212"/>
      <c r="Q383" s="212"/>
      <c r="R383" s="212"/>
      <c r="S383" s="212"/>
      <c r="T383" s="213"/>
      <c r="AT383" s="214" t="s">
        <v>147</v>
      </c>
      <c r="AU383" s="214" t="s">
        <v>83</v>
      </c>
      <c r="AV383" s="11" t="s">
        <v>81</v>
      </c>
      <c r="AW383" s="11" t="s">
        <v>36</v>
      </c>
      <c r="AX383" s="11" t="s">
        <v>73</v>
      </c>
      <c r="AY383" s="214" t="s">
        <v>137</v>
      </c>
    </row>
    <row r="384" spans="2:51" s="12" customFormat="1" ht="13.5">
      <c r="B384" s="215"/>
      <c r="C384" s="216"/>
      <c r="D384" s="206" t="s">
        <v>147</v>
      </c>
      <c r="E384" s="217" t="s">
        <v>23</v>
      </c>
      <c r="F384" s="218" t="s">
        <v>205</v>
      </c>
      <c r="G384" s="216"/>
      <c r="H384" s="219">
        <v>36.27</v>
      </c>
      <c r="I384" s="220"/>
      <c r="J384" s="216"/>
      <c r="K384" s="216"/>
      <c r="L384" s="221"/>
      <c r="M384" s="222"/>
      <c r="N384" s="223"/>
      <c r="O384" s="223"/>
      <c r="P384" s="223"/>
      <c r="Q384" s="223"/>
      <c r="R384" s="223"/>
      <c r="S384" s="223"/>
      <c r="T384" s="224"/>
      <c r="AT384" s="225" t="s">
        <v>147</v>
      </c>
      <c r="AU384" s="225" t="s">
        <v>83</v>
      </c>
      <c r="AV384" s="12" t="s">
        <v>83</v>
      </c>
      <c r="AW384" s="12" t="s">
        <v>36</v>
      </c>
      <c r="AX384" s="12" t="s">
        <v>73</v>
      </c>
      <c r="AY384" s="225" t="s">
        <v>137</v>
      </c>
    </row>
    <row r="385" spans="2:51" s="14" customFormat="1" ht="13.5">
      <c r="B385" s="237"/>
      <c r="C385" s="238"/>
      <c r="D385" s="206" t="s">
        <v>147</v>
      </c>
      <c r="E385" s="239" t="s">
        <v>23</v>
      </c>
      <c r="F385" s="240" t="s">
        <v>155</v>
      </c>
      <c r="G385" s="238"/>
      <c r="H385" s="241">
        <v>36.27</v>
      </c>
      <c r="I385" s="242"/>
      <c r="J385" s="238"/>
      <c r="K385" s="238"/>
      <c r="L385" s="243"/>
      <c r="M385" s="244"/>
      <c r="N385" s="245"/>
      <c r="O385" s="245"/>
      <c r="P385" s="245"/>
      <c r="Q385" s="245"/>
      <c r="R385" s="245"/>
      <c r="S385" s="245"/>
      <c r="T385" s="246"/>
      <c r="AT385" s="247" t="s">
        <v>147</v>
      </c>
      <c r="AU385" s="247" t="s">
        <v>83</v>
      </c>
      <c r="AV385" s="14" t="s">
        <v>145</v>
      </c>
      <c r="AW385" s="14" t="s">
        <v>36</v>
      </c>
      <c r="AX385" s="14" t="s">
        <v>81</v>
      </c>
      <c r="AY385" s="247" t="s">
        <v>137</v>
      </c>
    </row>
    <row r="386" spans="2:65" s="1" customFormat="1" ht="16.5" customHeight="1">
      <c r="B386" s="41"/>
      <c r="C386" s="248" t="s">
        <v>507</v>
      </c>
      <c r="D386" s="248" t="s">
        <v>194</v>
      </c>
      <c r="E386" s="249" t="s">
        <v>508</v>
      </c>
      <c r="F386" s="250" t="s">
        <v>509</v>
      </c>
      <c r="G386" s="251" t="s">
        <v>143</v>
      </c>
      <c r="H386" s="252">
        <v>38.084</v>
      </c>
      <c r="I386" s="253"/>
      <c r="J386" s="254">
        <f>ROUND(I386*H386,2)</f>
        <v>0</v>
      </c>
      <c r="K386" s="250" t="s">
        <v>144</v>
      </c>
      <c r="L386" s="255"/>
      <c r="M386" s="256" t="s">
        <v>23</v>
      </c>
      <c r="N386" s="257" t="s">
        <v>44</v>
      </c>
      <c r="O386" s="42"/>
      <c r="P386" s="201">
        <f>O386*H386</f>
        <v>0</v>
      </c>
      <c r="Q386" s="201">
        <v>0</v>
      </c>
      <c r="R386" s="201">
        <f>Q386*H386</f>
        <v>0</v>
      </c>
      <c r="S386" s="201">
        <v>0</v>
      </c>
      <c r="T386" s="202">
        <f>S386*H386</f>
        <v>0</v>
      </c>
      <c r="AR386" s="24" t="s">
        <v>277</v>
      </c>
      <c r="AT386" s="24" t="s">
        <v>194</v>
      </c>
      <c r="AU386" s="24" t="s">
        <v>83</v>
      </c>
      <c r="AY386" s="24" t="s">
        <v>137</v>
      </c>
      <c r="BE386" s="203">
        <f>IF(N386="základní",J386,0)</f>
        <v>0</v>
      </c>
      <c r="BF386" s="203">
        <f>IF(N386="snížená",J386,0)</f>
        <v>0</v>
      </c>
      <c r="BG386" s="203">
        <f>IF(N386="zákl. přenesená",J386,0)</f>
        <v>0</v>
      </c>
      <c r="BH386" s="203">
        <f>IF(N386="sníž. přenesená",J386,0)</f>
        <v>0</v>
      </c>
      <c r="BI386" s="203">
        <f>IF(N386="nulová",J386,0)</f>
        <v>0</v>
      </c>
      <c r="BJ386" s="24" t="s">
        <v>81</v>
      </c>
      <c r="BK386" s="203">
        <f>ROUND(I386*H386,2)</f>
        <v>0</v>
      </c>
      <c r="BL386" s="24" t="s">
        <v>239</v>
      </c>
      <c r="BM386" s="24" t="s">
        <v>510</v>
      </c>
    </row>
    <row r="387" spans="2:51" s="12" customFormat="1" ht="13.5">
      <c r="B387" s="215"/>
      <c r="C387" s="216"/>
      <c r="D387" s="206" t="s">
        <v>147</v>
      </c>
      <c r="E387" s="216"/>
      <c r="F387" s="218" t="s">
        <v>511</v>
      </c>
      <c r="G387" s="216"/>
      <c r="H387" s="219">
        <v>38.084</v>
      </c>
      <c r="I387" s="220"/>
      <c r="J387" s="216"/>
      <c r="K387" s="216"/>
      <c r="L387" s="221"/>
      <c r="M387" s="222"/>
      <c r="N387" s="223"/>
      <c r="O387" s="223"/>
      <c r="P387" s="223"/>
      <c r="Q387" s="223"/>
      <c r="R387" s="223"/>
      <c r="S387" s="223"/>
      <c r="T387" s="224"/>
      <c r="AT387" s="225" t="s">
        <v>147</v>
      </c>
      <c r="AU387" s="225" t="s">
        <v>83</v>
      </c>
      <c r="AV387" s="12" t="s">
        <v>83</v>
      </c>
      <c r="AW387" s="12" t="s">
        <v>6</v>
      </c>
      <c r="AX387" s="12" t="s">
        <v>81</v>
      </c>
      <c r="AY387" s="225" t="s">
        <v>137</v>
      </c>
    </row>
    <row r="388" spans="2:65" s="1" customFormat="1" ht="25.5" customHeight="1">
      <c r="B388" s="41"/>
      <c r="C388" s="192" t="s">
        <v>512</v>
      </c>
      <c r="D388" s="192" t="s">
        <v>140</v>
      </c>
      <c r="E388" s="193" t="s">
        <v>513</v>
      </c>
      <c r="F388" s="194" t="s">
        <v>514</v>
      </c>
      <c r="G388" s="195" t="s">
        <v>143</v>
      </c>
      <c r="H388" s="196">
        <v>66.053</v>
      </c>
      <c r="I388" s="197"/>
      <c r="J388" s="198">
        <f>ROUND(I388*H388,2)</f>
        <v>0</v>
      </c>
      <c r="K388" s="194" t="s">
        <v>144</v>
      </c>
      <c r="L388" s="61"/>
      <c r="M388" s="199" t="s">
        <v>23</v>
      </c>
      <c r="N388" s="200" t="s">
        <v>44</v>
      </c>
      <c r="O388" s="42"/>
      <c r="P388" s="201">
        <f>O388*H388</f>
        <v>0</v>
      </c>
      <c r="Q388" s="201">
        <v>0.0002</v>
      </c>
      <c r="R388" s="201">
        <f>Q388*H388</f>
        <v>0.0132106</v>
      </c>
      <c r="S388" s="201">
        <v>0</v>
      </c>
      <c r="T388" s="202">
        <f>S388*H388</f>
        <v>0</v>
      </c>
      <c r="AR388" s="24" t="s">
        <v>239</v>
      </c>
      <c r="AT388" s="24" t="s">
        <v>140</v>
      </c>
      <c r="AU388" s="24" t="s">
        <v>83</v>
      </c>
      <c r="AY388" s="24" t="s">
        <v>137</v>
      </c>
      <c r="BE388" s="203">
        <f>IF(N388="základní",J388,0)</f>
        <v>0</v>
      </c>
      <c r="BF388" s="203">
        <f>IF(N388="snížená",J388,0)</f>
        <v>0</v>
      </c>
      <c r="BG388" s="203">
        <f>IF(N388="zákl. přenesená",J388,0)</f>
        <v>0</v>
      </c>
      <c r="BH388" s="203">
        <f>IF(N388="sníž. přenesená",J388,0)</f>
        <v>0</v>
      </c>
      <c r="BI388" s="203">
        <f>IF(N388="nulová",J388,0)</f>
        <v>0</v>
      </c>
      <c r="BJ388" s="24" t="s">
        <v>81</v>
      </c>
      <c r="BK388" s="203">
        <f>ROUND(I388*H388,2)</f>
        <v>0</v>
      </c>
      <c r="BL388" s="24" t="s">
        <v>239</v>
      </c>
      <c r="BM388" s="24" t="s">
        <v>515</v>
      </c>
    </row>
    <row r="389" spans="2:65" s="1" customFormat="1" ht="25.5" customHeight="1">
      <c r="B389" s="41"/>
      <c r="C389" s="192" t="s">
        <v>516</v>
      </c>
      <c r="D389" s="192" t="s">
        <v>140</v>
      </c>
      <c r="E389" s="193" t="s">
        <v>517</v>
      </c>
      <c r="F389" s="194" t="s">
        <v>518</v>
      </c>
      <c r="G389" s="195" t="s">
        <v>143</v>
      </c>
      <c r="H389" s="196">
        <v>66.053</v>
      </c>
      <c r="I389" s="197"/>
      <c r="J389" s="198">
        <f>ROUND(I389*H389,2)</f>
        <v>0</v>
      </c>
      <c r="K389" s="194" t="s">
        <v>144</v>
      </c>
      <c r="L389" s="61"/>
      <c r="M389" s="199" t="s">
        <v>23</v>
      </c>
      <c r="N389" s="258" t="s">
        <v>44</v>
      </c>
      <c r="O389" s="259"/>
      <c r="P389" s="260">
        <f>O389*H389</f>
        <v>0</v>
      </c>
      <c r="Q389" s="260">
        <v>0.00026</v>
      </c>
      <c r="R389" s="260">
        <f>Q389*H389</f>
        <v>0.017173779999999996</v>
      </c>
      <c r="S389" s="260">
        <v>0</v>
      </c>
      <c r="T389" s="261">
        <f>S389*H389</f>
        <v>0</v>
      </c>
      <c r="AR389" s="24" t="s">
        <v>239</v>
      </c>
      <c r="AT389" s="24" t="s">
        <v>140</v>
      </c>
      <c r="AU389" s="24" t="s">
        <v>83</v>
      </c>
      <c r="AY389" s="24" t="s">
        <v>137</v>
      </c>
      <c r="BE389" s="203">
        <f>IF(N389="základní",J389,0)</f>
        <v>0</v>
      </c>
      <c r="BF389" s="203">
        <f>IF(N389="snížená",J389,0)</f>
        <v>0</v>
      </c>
      <c r="BG389" s="203">
        <f>IF(N389="zákl. přenesená",J389,0)</f>
        <v>0</v>
      </c>
      <c r="BH389" s="203">
        <f>IF(N389="sníž. přenesená",J389,0)</f>
        <v>0</v>
      </c>
      <c r="BI389" s="203">
        <f>IF(N389="nulová",J389,0)</f>
        <v>0</v>
      </c>
      <c r="BJ389" s="24" t="s">
        <v>81</v>
      </c>
      <c r="BK389" s="203">
        <f>ROUND(I389*H389,2)</f>
        <v>0</v>
      </c>
      <c r="BL389" s="24" t="s">
        <v>239</v>
      </c>
      <c r="BM389" s="24" t="s">
        <v>519</v>
      </c>
    </row>
    <row r="390" spans="2:12" s="1" customFormat="1" ht="6.95" customHeight="1">
      <c r="B390" s="56"/>
      <c r="C390" s="57"/>
      <c r="D390" s="57"/>
      <c r="E390" s="57"/>
      <c r="F390" s="57"/>
      <c r="G390" s="57"/>
      <c r="H390" s="57"/>
      <c r="I390" s="139"/>
      <c r="J390" s="57"/>
      <c r="K390" s="57"/>
      <c r="L390" s="61"/>
    </row>
  </sheetData>
  <sheetProtection algorithmName="SHA-512" hashValue="yYduJzkZlQq+71flmWUCety8JWdM4H+hKGDCSxpmEr1yfIwTrN9kc/gOm4zWtjYFwjIJY7rztKMuqsWuUbFDwA==" saltValue="zAaNnMBMtU0x8+MGX/HMvuKCE+sqzzSwd+znwHsRqkdhWt7BGoAIFPFHauVi6EmiYVoVjCQYWuQ3NmCKyCud2Q==" spinCount="100000" sheet="1" objects="1" scenarios="1" formatColumns="0" formatRows="0" autoFilter="0"/>
  <autoFilter ref="C90:K389"/>
  <mergeCells count="10">
    <mergeCell ref="J51:J52"/>
    <mergeCell ref="E81:H81"/>
    <mergeCell ref="E83:H8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0" display="3) Soupis prací"/>
    <hyperlink ref="L1:V1" location="'Rekapitulace stavby'!C2" display="Rekapitulace stavby"/>
  </hyperlinks>
  <printOptions/>
  <pageMargins left="0.5905511811023623" right="0.5905511811023623" top="0.5905511811023623" bottom="0.5905511811023623" header="0" footer="0"/>
  <pageSetup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88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93</v>
      </c>
      <c r="G1" s="391" t="s">
        <v>94</v>
      </c>
      <c r="H1" s="391"/>
      <c r="I1" s="115"/>
      <c r="J1" s="114" t="s">
        <v>95</v>
      </c>
      <c r="K1" s="113" t="s">
        <v>96</v>
      </c>
      <c r="L1" s="114" t="s">
        <v>97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AT2" s="24" t="s">
        <v>86</v>
      </c>
    </row>
    <row r="3" spans="2:46" ht="6.95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83</v>
      </c>
    </row>
    <row r="4" spans="2:46" ht="36.95" customHeight="1">
      <c r="B4" s="28"/>
      <c r="C4" s="29"/>
      <c r="D4" s="30" t="s">
        <v>98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2:11" ht="13.5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</row>
    <row r="7" spans="2:11" ht="16.5" customHeight="1">
      <c r="B7" s="28"/>
      <c r="C7" s="29"/>
      <c r="D7" s="29"/>
      <c r="E7" s="383" t="str">
        <f>'Rekapitulace stavby'!K6</f>
        <v>OPRAVA SOCIÁLNÍHO ZAŘÍZENÍ ORGANIZACE JUNÁK - ČESKÝ SKAUT, STŘEDISKO</v>
      </c>
      <c r="F7" s="384"/>
      <c r="G7" s="384"/>
      <c r="H7" s="384"/>
      <c r="I7" s="117"/>
      <c r="J7" s="29"/>
      <c r="K7" s="31"/>
    </row>
    <row r="8" spans="2:11" s="1" customFormat="1" ht="13.5">
      <c r="B8" s="41"/>
      <c r="C8" s="42"/>
      <c r="D8" s="37" t="s">
        <v>99</v>
      </c>
      <c r="E8" s="42"/>
      <c r="F8" s="42"/>
      <c r="G8" s="42"/>
      <c r="H8" s="42"/>
      <c r="I8" s="118"/>
      <c r="J8" s="42"/>
      <c r="K8" s="45"/>
    </row>
    <row r="9" spans="2:11" s="1" customFormat="1" ht="36.95" customHeight="1">
      <c r="B9" s="41"/>
      <c r="C9" s="42"/>
      <c r="D9" s="42"/>
      <c r="E9" s="385" t="s">
        <v>520</v>
      </c>
      <c r="F9" s="386"/>
      <c r="G9" s="386"/>
      <c r="H9" s="386"/>
      <c r="I9" s="118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2:11" s="1" customFormat="1" ht="14.45" customHeight="1">
      <c r="B11" s="41"/>
      <c r="C11" s="42"/>
      <c r="D11" s="37" t="s">
        <v>20</v>
      </c>
      <c r="E11" s="42"/>
      <c r="F11" s="35" t="s">
        <v>21</v>
      </c>
      <c r="G11" s="42"/>
      <c r="H11" s="42"/>
      <c r="I11" s="119" t="s">
        <v>22</v>
      </c>
      <c r="J11" s="35" t="s">
        <v>23</v>
      </c>
      <c r="K11" s="45"/>
    </row>
    <row r="12" spans="2:11" s="1" customFormat="1" ht="14.45" customHeight="1">
      <c r="B12" s="41"/>
      <c r="C12" s="42"/>
      <c r="D12" s="37" t="s">
        <v>24</v>
      </c>
      <c r="E12" s="42"/>
      <c r="F12" s="35" t="s">
        <v>25</v>
      </c>
      <c r="G12" s="42"/>
      <c r="H12" s="42"/>
      <c r="I12" s="119" t="s">
        <v>26</v>
      </c>
      <c r="J12" s="120" t="str">
        <f>'Rekapitulace stavby'!AN8</f>
        <v>17. 4. 2019</v>
      </c>
      <c r="K12" s="45"/>
    </row>
    <row r="13" spans="2:11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2:11" s="1" customFormat="1" ht="14.45" customHeight="1">
      <c r="B14" s="41"/>
      <c r="C14" s="42"/>
      <c r="D14" s="37" t="s">
        <v>28</v>
      </c>
      <c r="E14" s="42"/>
      <c r="F14" s="42"/>
      <c r="G14" s="42"/>
      <c r="H14" s="42"/>
      <c r="I14" s="119" t="s">
        <v>29</v>
      </c>
      <c r="J14" s="35" t="s">
        <v>23</v>
      </c>
      <c r="K14" s="45"/>
    </row>
    <row r="15" spans="2:11" s="1" customFormat="1" ht="18" customHeight="1">
      <c r="B15" s="41"/>
      <c r="C15" s="42"/>
      <c r="D15" s="42"/>
      <c r="E15" s="35" t="s">
        <v>30</v>
      </c>
      <c r="F15" s="42"/>
      <c r="G15" s="42"/>
      <c r="H15" s="42"/>
      <c r="I15" s="119" t="s">
        <v>31</v>
      </c>
      <c r="J15" s="35" t="s">
        <v>23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7" t="s">
        <v>32</v>
      </c>
      <c r="E17" s="42"/>
      <c r="F17" s="42"/>
      <c r="G17" s="42"/>
      <c r="H17" s="42"/>
      <c r="I17" s="119" t="s">
        <v>29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31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7" t="s">
        <v>34</v>
      </c>
      <c r="E20" s="42"/>
      <c r="F20" s="42"/>
      <c r="G20" s="42"/>
      <c r="H20" s="42"/>
      <c r="I20" s="119" t="s">
        <v>29</v>
      </c>
      <c r="J20" s="35" t="s">
        <v>23</v>
      </c>
      <c r="K20" s="45"/>
    </row>
    <row r="21" spans="2:11" s="1" customFormat="1" ht="18" customHeight="1">
      <c r="B21" s="41"/>
      <c r="C21" s="42"/>
      <c r="D21" s="42"/>
      <c r="E21" s="35" t="s">
        <v>35</v>
      </c>
      <c r="F21" s="42"/>
      <c r="G21" s="42"/>
      <c r="H21" s="42"/>
      <c r="I21" s="119" t="s">
        <v>31</v>
      </c>
      <c r="J21" s="35" t="s">
        <v>23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7" t="s">
        <v>37</v>
      </c>
      <c r="E23" s="42"/>
      <c r="F23" s="42"/>
      <c r="G23" s="42"/>
      <c r="H23" s="42"/>
      <c r="I23" s="118"/>
      <c r="J23" s="42"/>
      <c r="K23" s="45"/>
    </row>
    <row r="24" spans="2:11" s="6" customFormat="1" ht="71.25" customHeight="1">
      <c r="B24" s="121"/>
      <c r="C24" s="122"/>
      <c r="D24" s="122"/>
      <c r="E24" s="372" t="s">
        <v>38</v>
      </c>
      <c r="F24" s="372"/>
      <c r="G24" s="372"/>
      <c r="H24" s="372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39</v>
      </c>
      <c r="E27" s="42"/>
      <c r="F27" s="42"/>
      <c r="G27" s="42"/>
      <c r="H27" s="42"/>
      <c r="I27" s="118"/>
      <c r="J27" s="128">
        <f>ROUND(J84,2)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41</v>
      </c>
      <c r="G29" s="42"/>
      <c r="H29" s="42"/>
      <c r="I29" s="129" t="s">
        <v>40</v>
      </c>
      <c r="J29" s="46" t="s">
        <v>42</v>
      </c>
      <c r="K29" s="45"/>
    </row>
    <row r="30" spans="2:11" s="1" customFormat="1" ht="14.45" customHeight="1">
      <c r="B30" s="41"/>
      <c r="C30" s="42"/>
      <c r="D30" s="49" t="s">
        <v>43</v>
      </c>
      <c r="E30" s="49" t="s">
        <v>44</v>
      </c>
      <c r="F30" s="130">
        <f>ROUND(SUM(BE84:BE187),2)</f>
        <v>0</v>
      </c>
      <c r="G30" s="42"/>
      <c r="H30" s="42"/>
      <c r="I30" s="131">
        <v>0.21</v>
      </c>
      <c r="J30" s="130">
        <f>ROUND(ROUND((SUM(BE84:BE187)),2)*I30,2)</f>
        <v>0</v>
      </c>
      <c r="K30" s="45"/>
    </row>
    <row r="31" spans="2:11" s="1" customFormat="1" ht="14.45" customHeight="1">
      <c r="B31" s="41"/>
      <c r="C31" s="42"/>
      <c r="D31" s="42"/>
      <c r="E31" s="49" t="s">
        <v>45</v>
      </c>
      <c r="F31" s="130">
        <f>ROUND(SUM(BF84:BF187),2)</f>
        <v>0</v>
      </c>
      <c r="G31" s="42"/>
      <c r="H31" s="42"/>
      <c r="I31" s="131">
        <v>0.15</v>
      </c>
      <c r="J31" s="130">
        <f>ROUND(ROUND((SUM(BF84:BF187)),2)*I31,2)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46</v>
      </c>
      <c r="F32" s="130">
        <f>ROUND(SUM(BG84:BG187),2)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47</v>
      </c>
      <c r="F33" s="130">
        <f>ROUND(SUM(BH84:BH187),2)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48</v>
      </c>
      <c r="F34" s="130">
        <f>ROUND(SUM(BI84:BI187),2)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49</v>
      </c>
      <c r="E36" s="79"/>
      <c r="F36" s="79"/>
      <c r="G36" s="134" t="s">
        <v>50</v>
      </c>
      <c r="H36" s="135" t="s">
        <v>51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" customHeight="1">
      <c r="B42" s="41"/>
      <c r="C42" s="30" t="s">
        <v>101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16.5" customHeight="1">
      <c r="B45" s="41"/>
      <c r="C45" s="42"/>
      <c r="D45" s="42"/>
      <c r="E45" s="383" t="str">
        <f>E7</f>
        <v>OPRAVA SOCIÁLNÍHO ZAŘÍZENÍ ORGANIZACE JUNÁK - ČESKÝ SKAUT, STŘEDISKO</v>
      </c>
      <c r="F45" s="384"/>
      <c r="G45" s="384"/>
      <c r="H45" s="384"/>
      <c r="I45" s="118"/>
      <c r="J45" s="42"/>
      <c r="K45" s="45"/>
    </row>
    <row r="46" spans="2:11" s="1" customFormat="1" ht="14.45" customHeight="1">
      <c r="B46" s="41"/>
      <c r="C46" s="37" t="s">
        <v>99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17.25" customHeight="1">
      <c r="B47" s="41"/>
      <c r="C47" s="42"/>
      <c r="D47" s="42"/>
      <c r="E47" s="385" t="str">
        <f>E9</f>
        <v>02 - Zdravotně technické instalace</v>
      </c>
      <c r="F47" s="386"/>
      <c r="G47" s="386"/>
      <c r="H47" s="386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11" s="1" customFormat="1" ht="18" customHeight="1">
      <c r="B49" s="41"/>
      <c r="C49" s="37" t="s">
        <v>24</v>
      </c>
      <c r="D49" s="42"/>
      <c r="E49" s="42"/>
      <c r="F49" s="35" t="str">
        <f>F12</f>
        <v>parc.č.860, k.ú. Chomutov II</v>
      </c>
      <c r="G49" s="42"/>
      <c r="H49" s="42"/>
      <c r="I49" s="119" t="s">
        <v>26</v>
      </c>
      <c r="J49" s="120" t="str">
        <f>IF(J12="","",J12)</f>
        <v>17. 4. 2019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11" s="1" customFormat="1" ht="13.5">
      <c r="B51" s="41"/>
      <c r="C51" s="37" t="s">
        <v>28</v>
      </c>
      <c r="D51" s="42"/>
      <c r="E51" s="42"/>
      <c r="F51" s="35" t="str">
        <f>E15</f>
        <v>Statutární město Chomutov</v>
      </c>
      <c r="G51" s="42"/>
      <c r="H51" s="42"/>
      <c r="I51" s="119" t="s">
        <v>34</v>
      </c>
      <c r="J51" s="372" t="str">
        <f>E21</f>
        <v>JKPO CZ s.r.o.</v>
      </c>
      <c r="K51" s="45"/>
    </row>
    <row r="52" spans="2:11" s="1" customFormat="1" ht="14.45" customHeight="1">
      <c r="B52" s="41"/>
      <c r="C52" s="37" t="s">
        <v>32</v>
      </c>
      <c r="D52" s="42"/>
      <c r="E52" s="42"/>
      <c r="F52" s="35" t="str">
        <f>IF(E18="","",E18)</f>
        <v/>
      </c>
      <c r="G52" s="42"/>
      <c r="H52" s="42"/>
      <c r="I52" s="118"/>
      <c r="J52" s="387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11" s="1" customFormat="1" ht="29.25" customHeight="1">
      <c r="B54" s="41"/>
      <c r="C54" s="144" t="s">
        <v>102</v>
      </c>
      <c r="D54" s="132"/>
      <c r="E54" s="132"/>
      <c r="F54" s="132"/>
      <c r="G54" s="132"/>
      <c r="H54" s="132"/>
      <c r="I54" s="145"/>
      <c r="J54" s="146" t="s">
        <v>103</v>
      </c>
      <c r="K54" s="147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104</v>
      </c>
      <c r="D56" s="42"/>
      <c r="E56" s="42"/>
      <c r="F56" s="42"/>
      <c r="G56" s="42"/>
      <c r="H56" s="42"/>
      <c r="I56" s="118"/>
      <c r="J56" s="128">
        <f>J84</f>
        <v>0</v>
      </c>
      <c r="K56" s="45"/>
      <c r="AU56" s="24" t="s">
        <v>105</v>
      </c>
    </row>
    <row r="57" spans="2:11" s="7" customFormat="1" ht="24.95" customHeight="1">
      <c r="B57" s="149"/>
      <c r="C57" s="150"/>
      <c r="D57" s="151" t="s">
        <v>106</v>
      </c>
      <c r="E57" s="152"/>
      <c r="F57" s="152"/>
      <c r="G57" s="152"/>
      <c r="H57" s="152"/>
      <c r="I57" s="153"/>
      <c r="J57" s="154">
        <f>J85</f>
        <v>0</v>
      </c>
      <c r="K57" s="155"/>
    </row>
    <row r="58" spans="2:11" s="8" customFormat="1" ht="19.9" customHeight="1">
      <c r="B58" s="156"/>
      <c r="C58" s="157"/>
      <c r="D58" s="158" t="s">
        <v>107</v>
      </c>
      <c r="E58" s="159"/>
      <c r="F58" s="159"/>
      <c r="G58" s="159"/>
      <c r="H58" s="159"/>
      <c r="I58" s="160"/>
      <c r="J58" s="161">
        <f>J86</f>
        <v>0</v>
      </c>
      <c r="K58" s="162"/>
    </row>
    <row r="59" spans="2:11" s="8" customFormat="1" ht="19.9" customHeight="1">
      <c r="B59" s="156"/>
      <c r="C59" s="157"/>
      <c r="D59" s="158" t="s">
        <v>108</v>
      </c>
      <c r="E59" s="159"/>
      <c r="F59" s="159"/>
      <c r="G59" s="159"/>
      <c r="H59" s="159"/>
      <c r="I59" s="160"/>
      <c r="J59" s="161">
        <f>J91</f>
        <v>0</v>
      </c>
      <c r="K59" s="162"/>
    </row>
    <row r="60" spans="2:11" s="7" customFormat="1" ht="24.95" customHeight="1">
      <c r="B60" s="149"/>
      <c r="C60" s="150"/>
      <c r="D60" s="151" t="s">
        <v>111</v>
      </c>
      <c r="E60" s="152"/>
      <c r="F60" s="152"/>
      <c r="G60" s="152"/>
      <c r="H60" s="152"/>
      <c r="I60" s="153"/>
      <c r="J60" s="154">
        <f>J97</f>
        <v>0</v>
      </c>
      <c r="K60" s="155"/>
    </row>
    <row r="61" spans="2:11" s="8" customFormat="1" ht="19.9" customHeight="1">
      <c r="B61" s="156"/>
      <c r="C61" s="157"/>
      <c r="D61" s="158" t="s">
        <v>521</v>
      </c>
      <c r="E61" s="159"/>
      <c r="F61" s="159"/>
      <c r="G61" s="159"/>
      <c r="H61" s="159"/>
      <c r="I61" s="160"/>
      <c r="J61" s="161">
        <f>J98</f>
        <v>0</v>
      </c>
      <c r="K61" s="162"/>
    </row>
    <row r="62" spans="2:11" s="8" customFormat="1" ht="19.9" customHeight="1">
      <c r="B62" s="156"/>
      <c r="C62" s="157"/>
      <c r="D62" s="158" t="s">
        <v>522</v>
      </c>
      <c r="E62" s="159"/>
      <c r="F62" s="159"/>
      <c r="G62" s="159"/>
      <c r="H62" s="159"/>
      <c r="I62" s="160"/>
      <c r="J62" s="161">
        <f>J113</f>
        <v>0</v>
      </c>
      <c r="K62" s="162"/>
    </row>
    <row r="63" spans="2:11" s="8" customFormat="1" ht="19.9" customHeight="1">
      <c r="B63" s="156"/>
      <c r="C63" s="157"/>
      <c r="D63" s="158" t="s">
        <v>113</v>
      </c>
      <c r="E63" s="159"/>
      <c r="F63" s="159"/>
      <c r="G63" s="159"/>
      <c r="H63" s="159"/>
      <c r="I63" s="160"/>
      <c r="J63" s="161">
        <f>J129</f>
        <v>0</v>
      </c>
      <c r="K63" s="162"/>
    </row>
    <row r="64" spans="2:11" s="8" customFormat="1" ht="19.9" customHeight="1">
      <c r="B64" s="156"/>
      <c r="C64" s="157"/>
      <c r="D64" s="158" t="s">
        <v>523</v>
      </c>
      <c r="E64" s="159"/>
      <c r="F64" s="159"/>
      <c r="G64" s="159"/>
      <c r="H64" s="159"/>
      <c r="I64" s="160"/>
      <c r="J64" s="161">
        <f>J177</f>
        <v>0</v>
      </c>
      <c r="K64" s="162"/>
    </row>
    <row r="65" spans="2:11" s="1" customFormat="1" ht="21.75" customHeight="1">
      <c r="B65" s="41"/>
      <c r="C65" s="42"/>
      <c r="D65" s="42"/>
      <c r="E65" s="42"/>
      <c r="F65" s="42"/>
      <c r="G65" s="42"/>
      <c r="H65" s="42"/>
      <c r="I65" s="118"/>
      <c r="J65" s="42"/>
      <c r="K65" s="45"/>
    </row>
    <row r="66" spans="2:11" s="1" customFormat="1" ht="6.95" customHeight="1">
      <c r="B66" s="56"/>
      <c r="C66" s="57"/>
      <c r="D66" s="57"/>
      <c r="E66" s="57"/>
      <c r="F66" s="57"/>
      <c r="G66" s="57"/>
      <c r="H66" s="57"/>
      <c r="I66" s="139"/>
      <c r="J66" s="57"/>
      <c r="K66" s="58"/>
    </row>
    <row r="70" spans="2:12" s="1" customFormat="1" ht="6.95" customHeight="1">
      <c r="B70" s="59"/>
      <c r="C70" s="60"/>
      <c r="D70" s="60"/>
      <c r="E70" s="60"/>
      <c r="F70" s="60"/>
      <c r="G70" s="60"/>
      <c r="H70" s="60"/>
      <c r="I70" s="142"/>
      <c r="J70" s="60"/>
      <c r="K70" s="60"/>
      <c r="L70" s="61"/>
    </row>
    <row r="71" spans="2:12" s="1" customFormat="1" ht="36.95" customHeight="1">
      <c r="B71" s="41"/>
      <c r="C71" s="62" t="s">
        <v>121</v>
      </c>
      <c r="D71" s="63"/>
      <c r="E71" s="63"/>
      <c r="F71" s="63"/>
      <c r="G71" s="63"/>
      <c r="H71" s="63"/>
      <c r="I71" s="163"/>
      <c r="J71" s="63"/>
      <c r="K71" s="63"/>
      <c r="L71" s="61"/>
    </row>
    <row r="72" spans="2:12" s="1" customFormat="1" ht="6.95" customHeight="1">
      <c r="B72" s="41"/>
      <c r="C72" s="63"/>
      <c r="D72" s="63"/>
      <c r="E72" s="63"/>
      <c r="F72" s="63"/>
      <c r="G72" s="63"/>
      <c r="H72" s="63"/>
      <c r="I72" s="163"/>
      <c r="J72" s="63"/>
      <c r="K72" s="63"/>
      <c r="L72" s="61"/>
    </row>
    <row r="73" spans="2:12" s="1" customFormat="1" ht="14.45" customHeight="1">
      <c r="B73" s="41"/>
      <c r="C73" s="65" t="s">
        <v>18</v>
      </c>
      <c r="D73" s="63"/>
      <c r="E73" s="63"/>
      <c r="F73" s="63"/>
      <c r="G73" s="63"/>
      <c r="H73" s="63"/>
      <c r="I73" s="163"/>
      <c r="J73" s="63"/>
      <c r="K73" s="63"/>
      <c r="L73" s="61"/>
    </row>
    <row r="74" spans="2:12" s="1" customFormat="1" ht="16.5" customHeight="1">
      <c r="B74" s="41"/>
      <c r="C74" s="63"/>
      <c r="D74" s="63"/>
      <c r="E74" s="388" t="str">
        <f>E7</f>
        <v>OPRAVA SOCIÁLNÍHO ZAŘÍZENÍ ORGANIZACE JUNÁK - ČESKÝ SKAUT, STŘEDISKO</v>
      </c>
      <c r="F74" s="389"/>
      <c r="G74" s="389"/>
      <c r="H74" s="389"/>
      <c r="I74" s="163"/>
      <c r="J74" s="63"/>
      <c r="K74" s="63"/>
      <c r="L74" s="61"/>
    </row>
    <row r="75" spans="2:12" s="1" customFormat="1" ht="14.45" customHeight="1">
      <c r="B75" s="41"/>
      <c r="C75" s="65" t="s">
        <v>99</v>
      </c>
      <c r="D75" s="63"/>
      <c r="E75" s="63"/>
      <c r="F75" s="63"/>
      <c r="G75" s="63"/>
      <c r="H75" s="63"/>
      <c r="I75" s="163"/>
      <c r="J75" s="63"/>
      <c r="K75" s="63"/>
      <c r="L75" s="61"/>
    </row>
    <row r="76" spans="2:12" s="1" customFormat="1" ht="17.25" customHeight="1">
      <c r="B76" s="41"/>
      <c r="C76" s="63"/>
      <c r="D76" s="63"/>
      <c r="E76" s="379" t="str">
        <f>E9</f>
        <v>02 - Zdravotně technické instalace</v>
      </c>
      <c r="F76" s="390"/>
      <c r="G76" s="390"/>
      <c r="H76" s="390"/>
      <c r="I76" s="163"/>
      <c r="J76" s="63"/>
      <c r="K76" s="63"/>
      <c r="L76" s="61"/>
    </row>
    <row r="77" spans="2:12" s="1" customFormat="1" ht="6.95" customHeight="1">
      <c r="B77" s="41"/>
      <c r="C77" s="63"/>
      <c r="D77" s="63"/>
      <c r="E77" s="63"/>
      <c r="F77" s="63"/>
      <c r="G77" s="63"/>
      <c r="H77" s="63"/>
      <c r="I77" s="163"/>
      <c r="J77" s="63"/>
      <c r="K77" s="63"/>
      <c r="L77" s="61"/>
    </row>
    <row r="78" spans="2:12" s="1" customFormat="1" ht="18" customHeight="1">
      <c r="B78" s="41"/>
      <c r="C78" s="65" t="s">
        <v>24</v>
      </c>
      <c r="D78" s="63"/>
      <c r="E78" s="63"/>
      <c r="F78" s="164" t="str">
        <f>F12</f>
        <v>parc.č.860, k.ú. Chomutov II</v>
      </c>
      <c r="G78" s="63"/>
      <c r="H78" s="63"/>
      <c r="I78" s="165" t="s">
        <v>26</v>
      </c>
      <c r="J78" s="73" t="str">
        <f>IF(J12="","",J12)</f>
        <v>17. 4. 2019</v>
      </c>
      <c r="K78" s="63"/>
      <c r="L78" s="61"/>
    </row>
    <row r="79" spans="2:12" s="1" customFormat="1" ht="6.95" customHeight="1">
      <c r="B79" s="41"/>
      <c r="C79" s="63"/>
      <c r="D79" s="63"/>
      <c r="E79" s="63"/>
      <c r="F79" s="63"/>
      <c r="G79" s="63"/>
      <c r="H79" s="63"/>
      <c r="I79" s="163"/>
      <c r="J79" s="63"/>
      <c r="K79" s="63"/>
      <c r="L79" s="61"/>
    </row>
    <row r="80" spans="2:12" s="1" customFormat="1" ht="13.5">
      <c r="B80" s="41"/>
      <c r="C80" s="65" t="s">
        <v>28</v>
      </c>
      <c r="D80" s="63"/>
      <c r="E80" s="63"/>
      <c r="F80" s="164" t="str">
        <f>E15</f>
        <v>Statutární město Chomutov</v>
      </c>
      <c r="G80" s="63"/>
      <c r="H80" s="63"/>
      <c r="I80" s="165" t="s">
        <v>34</v>
      </c>
      <c r="J80" s="164" t="str">
        <f>E21</f>
        <v>JKPO CZ s.r.o.</v>
      </c>
      <c r="K80" s="63"/>
      <c r="L80" s="61"/>
    </row>
    <row r="81" spans="2:12" s="1" customFormat="1" ht="14.45" customHeight="1">
      <c r="B81" s="41"/>
      <c r="C81" s="65" t="s">
        <v>32</v>
      </c>
      <c r="D81" s="63"/>
      <c r="E81" s="63"/>
      <c r="F81" s="164" t="str">
        <f>IF(E18="","",E18)</f>
        <v/>
      </c>
      <c r="G81" s="63"/>
      <c r="H81" s="63"/>
      <c r="I81" s="163"/>
      <c r="J81" s="63"/>
      <c r="K81" s="63"/>
      <c r="L81" s="61"/>
    </row>
    <row r="82" spans="2:12" s="1" customFormat="1" ht="10.35" customHeight="1">
      <c r="B82" s="41"/>
      <c r="C82" s="63"/>
      <c r="D82" s="63"/>
      <c r="E82" s="63"/>
      <c r="F82" s="63"/>
      <c r="G82" s="63"/>
      <c r="H82" s="63"/>
      <c r="I82" s="163"/>
      <c r="J82" s="63"/>
      <c r="K82" s="63"/>
      <c r="L82" s="61"/>
    </row>
    <row r="83" spans="2:20" s="9" customFormat="1" ht="29.25" customHeight="1">
      <c r="B83" s="166"/>
      <c r="C83" s="167" t="s">
        <v>122</v>
      </c>
      <c r="D83" s="168" t="s">
        <v>58</v>
      </c>
      <c r="E83" s="168" t="s">
        <v>54</v>
      </c>
      <c r="F83" s="168" t="s">
        <v>123</v>
      </c>
      <c r="G83" s="168" t="s">
        <v>124</v>
      </c>
      <c r="H83" s="168" t="s">
        <v>125</v>
      </c>
      <c r="I83" s="169" t="s">
        <v>126</v>
      </c>
      <c r="J83" s="168" t="s">
        <v>103</v>
      </c>
      <c r="K83" s="170" t="s">
        <v>127</v>
      </c>
      <c r="L83" s="171"/>
      <c r="M83" s="81" t="s">
        <v>128</v>
      </c>
      <c r="N83" s="82" t="s">
        <v>43</v>
      </c>
      <c r="O83" s="82" t="s">
        <v>129</v>
      </c>
      <c r="P83" s="82" t="s">
        <v>130</v>
      </c>
      <c r="Q83" s="82" t="s">
        <v>131</v>
      </c>
      <c r="R83" s="82" t="s">
        <v>132</v>
      </c>
      <c r="S83" s="82" t="s">
        <v>133</v>
      </c>
      <c r="T83" s="83" t="s">
        <v>134</v>
      </c>
    </row>
    <row r="84" spans="2:63" s="1" customFormat="1" ht="29.25" customHeight="1">
      <c r="B84" s="41"/>
      <c r="C84" s="87" t="s">
        <v>104</v>
      </c>
      <c r="D84" s="63"/>
      <c r="E84" s="63"/>
      <c r="F84" s="63"/>
      <c r="G84" s="63"/>
      <c r="H84" s="63"/>
      <c r="I84" s="163"/>
      <c r="J84" s="172">
        <f>BK84</f>
        <v>0</v>
      </c>
      <c r="K84" s="63"/>
      <c r="L84" s="61"/>
      <c r="M84" s="84"/>
      <c r="N84" s="85"/>
      <c r="O84" s="85"/>
      <c r="P84" s="173">
        <f>P85+P97</f>
        <v>0</v>
      </c>
      <c r="Q84" s="85"/>
      <c r="R84" s="173">
        <f>R85+R97</f>
        <v>0.48497</v>
      </c>
      <c r="S84" s="85"/>
      <c r="T84" s="174">
        <f>T85+T97</f>
        <v>0.096</v>
      </c>
      <c r="AT84" s="24" t="s">
        <v>72</v>
      </c>
      <c r="AU84" s="24" t="s">
        <v>105</v>
      </c>
      <c r="BK84" s="175">
        <f>BK85+BK97</f>
        <v>0</v>
      </c>
    </row>
    <row r="85" spans="2:63" s="10" customFormat="1" ht="37.35" customHeight="1">
      <c r="B85" s="176"/>
      <c r="C85" s="177"/>
      <c r="D85" s="178" t="s">
        <v>72</v>
      </c>
      <c r="E85" s="179" t="s">
        <v>135</v>
      </c>
      <c r="F85" s="179" t="s">
        <v>136</v>
      </c>
      <c r="G85" s="177"/>
      <c r="H85" s="177"/>
      <c r="I85" s="180"/>
      <c r="J85" s="181">
        <f>BK85</f>
        <v>0</v>
      </c>
      <c r="K85" s="177"/>
      <c r="L85" s="182"/>
      <c r="M85" s="183"/>
      <c r="N85" s="184"/>
      <c r="O85" s="184"/>
      <c r="P85" s="185">
        <f>P86+P91</f>
        <v>0</v>
      </c>
      <c r="Q85" s="184"/>
      <c r="R85" s="185">
        <f>R86+R91</f>
        <v>0.064</v>
      </c>
      <c r="S85" s="184"/>
      <c r="T85" s="186">
        <f>T86+T91</f>
        <v>0.096</v>
      </c>
      <c r="AR85" s="187" t="s">
        <v>81</v>
      </c>
      <c r="AT85" s="188" t="s">
        <v>72</v>
      </c>
      <c r="AU85" s="188" t="s">
        <v>73</v>
      </c>
      <c r="AY85" s="187" t="s">
        <v>137</v>
      </c>
      <c r="BK85" s="189">
        <f>BK86+BK91</f>
        <v>0</v>
      </c>
    </row>
    <row r="86" spans="2:63" s="10" customFormat="1" ht="19.9" customHeight="1">
      <c r="B86" s="176"/>
      <c r="C86" s="177"/>
      <c r="D86" s="178" t="s">
        <v>72</v>
      </c>
      <c r="E86" s="190" t="s">
        <v>138</v>
      </c>
      <c r="F86" s="190" t="s">
        <v>139</v>
      </c>
      <c r="G86" s="177"/>
      <c r="H86" s="177"/>
      <c r="I86" s="180"/>
      <c r="J86" s="191">
        <f>BK86</f>
        <v>0</v>
      </c>
      <c r="K86" s="177"/>
      <c r="L86" s="182"/>
      <c r="M86" s="183"/>
      <c r="N86" s="184"/>
      <c r="O86" s="184"/>
      <c r="P86" s="185">
        <f>SUM(P87:P90)</f>
        <v>0</v>
      </c>
      <c r="Q86" s="184"/>
      <c r="R86" s="185">
        <f>SUM(R87:R90)</f>
        <v>0.064</v>
      </c>
      <c r="S86" s="184"/>
      <c r="T86" s="186">
        <f>SUM(T87:T90)</f>
        <v>0</v>
      </c>
      <c r="AR86" s="187" t="s">
        <v>81</v>
      </c>
      <c r="AT86" s="188" t="s">
        <v>72</v>
      </c>
      <c r="AU86" s="188" t="s">
        <v>81</v>
      </c>
      <c r="AY86" s="187" t="s">
        <v>137</v>
      </c>
      <c r="BK86" s="189">
        <f>SUM(BK87:BK90)</f>
        <v>0</v>
      </c>
    </row>
    <row r="87" spans="2:65" s="1" customFormat="1" ht="16.5" customHeight="1">
      <c r="B87" s="41"/>
      <c r="C87" s="192" t="s">
        <v>81</v>
      </c>
      <c r="D87" s="192" t="s">
        <v>140</v>
      </c>
      <c r="E87" s="193" t="s">
        <v>524</v>
      </c>
      <c r="F87" s="194" t="s">
        <v>525</v>
      </c>
      <c r="G87" s="195" t="s">
        <v>143</v>
      </c>
      <c r="H87" s="196">
        <v>1.6</v>
      </c>
      <c r="I87" s="197"/>
      <c r="J87" s="198">
        <f>ROUND(I87*H87,2)</f>
        <v>0</v>
      </c>
      <c r="K87" s="194" t="s">
        <v>144</v>
      </c>
      <c r="L87" s="61"/>
      <c r="M87" s="199" t="s">
        <v>23</v>
      </c>
      <c r="N87" s="200" t="s">
        <v>44</v>
      </c>
      <c r="O87" s="42"/>
      <c r="P87" s="201">
        <f>O87*H87</f>
        <v>0</v>
      </c>
      <c r="Q87" s="201">
        <v>0.04</v>
      </c>
      <c r="R87" s="201">
        <f>Q87*H87</f>
        <v>0.064</v>
      </c>
      <c r="S87" s="201">
        <v>0</v>
      </c>
      <c r="T87" s="202">
        <f>S87*H87</f>
        <v>0</v>
      </c>
      <c r="AR87" s="24" t="s">
        <v>145</v>
      </c>
      <c r="AT87" s="24" t="s">
        <v>140</v>
      </c>
      <c r="AU87" s="24" t="s">
        <v>83</v>
      </c>
      <c r="AY87" s="24" t="s">
        <v>137</v>
      </c>
      <c r="BE87" s="203">
        <f>IF(N87="základní",J87,0)</f>
        <v>0</v>
      </c>
      <c r="BF87" s="203">
        <f>IF(N87="snížená",J87,0)</f>
        <v>0</v>
      </c>
      <c r="BG87" s="203">
        <f>IF(N87="zákl. přenesená",J87,0)</f>
        <v>0</v>
      </c>
      <c r="BH87" s="203">
        <f>IF(N87="sníž. přenesená",J87,0)</f>
        <v>0</v>
      </c>
      <c r="BI87" s="203">
        <f>IF(N87="nulová",J87,0)</f>
        <v>0</v>
      </c>
      <c r="BJ87" s="24" t="s">
        <v>81</v>
      </c>
      <c r="BK87" s="203">
        <f>ROUND(I87*H87,2)</f>
        <v>0</v>
      </c>
      <c r="BL87" s="24" t="s">
        <v>145</v>
      </c>
      <c r="BM87" s="24" t="s">
        <v>526</v>
      </c>
    </row>
    <row r="88" spans="2:51" s="11" customFormat="1" ht="13.5">
      <c r="B88" s="204"/>
      <c r="C88" s="205"/>
      <c r="D88" s="206" t="s">
        <v>147</v>
      </c>
      <c r="E88" s="207" t="s">
        <v>23</v>
      </c>
      <c r="F88" s="208" t="s">
        <v>527</v>
      </c>
      <c r="G88" s="205"/>
      <c r="H88" s="207" t="s">
        <v>23</v>
      </c>
      <c r="I88" s="209"/>
      <c r="J88" s="205"/>
      <c r="K88" s="205"/>
      <c r="L88" s="210"/>
      <c r="M88" s="211"/>
      <c r="N88" s="212"/>
      <c r="O88" s="212"/>
      <c r="P88" s="212"/>
      <c r="Q88" s="212"/>
      <c r="R88" s="212"/>
      <c r="S88" s="212"/>
      <c r="T88" s="213"/>
      <c r="AT88" s="214" t="s">
        <v>147</v>
      </c>
      <c r="AU88" s="214" t="s">
        <v>83</v>
      </c>
      <c r="AV88" s="11" t="s">
        <v>81</v>
      </c>
      <c r="AW88" s="11" t="s">
        <v>36</v>
      </c>
      <c r="AX88" s="11" t="s">
        <v>73</v>
      </c>
      <c r="AY88" s="214" t="s">
        <v>137</v>
      </c>
    </row>
    <row r="89" spans="2:51" s="12" customFormat="1" ht="13.5">
      <c r="B89" s="215"/>
      <c r="C89" s="216"/>
      <c r="D89" s="206" t="s">
        <v>147</v>
      </c>
      <c r="E89" s="217" t="s">
        <v>23</v>
      </c>
      <c r="F89" s="218" t="s">
        <v>528</v>
      </c>
      <c r="G89" s="216"/>
      <c r="H89" s="219">
        <v>1.6</v>
      </c>
      <c r="I89" s="220"/>
      <c r="J89" s="216"/>
      <c r="K89" s="216"/>
      <c r="L89" s="221"/>
      <c r="M89" s="222"/>
      <c r="N89" s="223"/>
      <c r="O89" s="223"/>
      <c r="P89" s="223"/>
      <c r="Q89" s="223"/>
      <c r="R89" s="223"/>
      <c r="S89" s="223"/>
      <c r="T89" s="224"/>
      <c r="AT89" s="225" t="s">
        <v>147</v>
      </c>
      <c r="AU89" s="225" t="s">
        <v>83</v>
      </c>
      <c r="AV89" s="12" t="s">
        <v>83</v>
      </c>
      <c r="AW89" s="12" t="s">
        <v>36</v>
      </c>
      <c r="AX89" s="12" t="s">
        <v>73</v>
      </c>
      <c r="AY89" s="225" t="s">
        <v>137</v>
      </c>
    </row>
    <row r="90" spans="2:51" s="14" customFormat="1" ht="13.5">
      <c r="B90" s="237"/>
      <c r="C90" s="238"/>
      <c r="D90" s="206" t="s">
        <v>147</v>
      </c>
      <c r="E90" s="239" t="s">
        <v>23</v>
      </c>
      <c r="F90" s="240" t="s">
        <v>155</v>
      </c>
      <c r="G90" s="238"/>
      <c r="H90" s="241">
        <v>1.6</v>
      </c>
      <c r="I90" s="242"/>
      <c r="J90" s="238"/>
      <c r="K90" s="238"/>
      <c r="L90" s="243"/>
      <c r="M90" s="244"/>
      <c r="N90" s="245"/>
      <c r="O90" s="245"/>
      <c r="P90" s="245"/>
      <c r="Q90" s="245"/>
      <c r="R90" s="245"/>
      <c r="S90" s="245"/>
      <c r="T90" s="246"/>
      <c r="AT90" s="247" t="s">
        <v>147</v>
      </c>
      <c r="AU90" s="247" t="s">
        <v>83</v>
      </c>
      <c r="AV90" s="14" t="s">
        <v>145</v>
      </c>
      <c r="AW90" s="14" t="s">
        <v>36</v>
      </c>
      <c r="AX90" s="14" t="s">
        <v>81</v>
      </c>
      <c r="AY90" s="247" t="s">
        <v>137</v>
      </c>
    </row>
    <row r="91" spans="2:63" s="10" customFormat="1" ht="29.85" customHeight="1">
      <c r="B91" s="176"/>
      <c r="C91" s="177"/>
      <c r="D91" s="178" t="s">
        <v>72</v>
      </c>
      <c r="E91" s="190" t="s">
        <v>199</v>
      </c>
      <c r="F91" s="190" t="s">
        <v>200</v>
      </c>
      <c r="G91" s="177"/>
      <c r="H91" s="177"/>
      <c r="I91" s="180"/>
      <c r="J91" s="191">
        <f>BK91</f>
        <v>0</v>
      </c>
      <c r="K91" s="177"/>
      <c r="L91" s="182"/>
      <c r="M91" s="183"/>
      <c r="N91" s="184"/>
      <c r="O91" s="184"/>
      <c r="P91" s="185">
        <f>SUM(P92:P96)</f>
        <v>0</v>
      </c>
      <c r="Q91" s="184"/>
      <c r="R91" s="185">
        <f>SUM(R92:R96)</f>
        <v>0</v>
      </c>
      <c r="S91" s="184"/>
      <c r="T91" s="186">
        <f>SUM(T92:T96)</f>
        <v>0.096</v>
      </c>
      <c r="AR91" s="187" t="s">
        <v>81</v>
      </c>
      <c r="AT91" s="188" t="s">
        <v>72</v>
      </c>
      <c r="AU91" s="188" t="s">
        <v>81</v>
      </c>
      <c r="AY91" s="187" t="s">
        <v>137</v>
      </c>
      <c r="BK91" s="189">
        <f>SUM(BK92:BK96)</f>
        <v>0</v>
      </c>
    </row>
    <row r="92" spans="2:65" s="1" customFormat="1" ht="25.5" customHeight="1">
      <c r="B92" s="41"/>
      <c r="C92" s="192" t="s">
        <v>83</v>
      </c>
      <c r="D92" s="192" t="s">
        <v>140</v>
      </c>
      <c r="E92" s="193" t="s">
        <v>529</v>
      </c>
      <c r="F92" s="194" t="s">
        <v>530</v>
      </c>
      <c r="G92" s="195" t="s">
        <v>189</v>
      </c>
      <c r="H92" s="196">
        <v>16</v>
      </c>
      <c r="I92" s="197"/>
      <c r="J92" s="198">
        <f>ROUND(I92*H92,2)</f>
        <v>0</v>
      </c>
      <c r="K92" s="194" t="s">
        <v>144</v>
      </c>
      <c r="L92" s="61"/>
      <c r="M92" s="199" t="s">
        <v>23</v>
      </c>
      <c r="N92" s="200" t="s">
        <v>44</v>
      </c>
      <c r="O92" s="42"/>
      <c r="P92" s="201">
        <f>O92*H92</f>
        <v>0</v>
      </c>
      <c r="Q92" s="201">
        <v>0</v>
      </c>
      <c r="R92" s="201">
        <f>Q92*H92</f>
        <v>0</v>
      </c>
      <c r="S92" s="201">
        <v>0.006</v>
      </c>
      <c r="T92" s="202">
        <f>S92*H92</f>
        <v>0.096</v>
      </c>
      <c r="AR92" s="24" t="s">
        <v>145</v>
      </c>
      <c r="AT92" s="24" t="s">
        <v>140</v>
      </c>
      <c r="AU92" s="24" t="s">
        <v>83</v>
      </c>
      <c r="AY92" s="24" t="s">
        <v>137</v>
      </c>
      <c r="BE92" s="203">
        <f>IF(N92="základní",J92,0)</f>
        <v>0</v>
      </c>
      <c r="BF92" s="203">
        <f>IF(N92="snížená",J92,0)</f>
        <v>0</v>
      </c>
      <c r="BG92" s="203">
        <f>IF(N92="zákl. přenesená",J92,0)</f>
        <v>0</v>
      </c>
      <c r="BH92" s="203">
        <f>IF(N92="sníž. přenesená",J92,0)</f>
        <v>0</v>
      </c>
      <c r="BI92" s="203">
        <f>IF(N92="nulová",J92,0)</f>
        <v>0</v>
      </c>
      <c r="BJ92" s="24" t="s">
        <v>81</v>
      </c>
      <c r="BK92" s="203">
        <f>ROUND(I92*H92,2)</f>
        <v>0</v>
      </c>
      <c r="BL92" s="24" t="s">
        <v>145</v>
      </c>
      <c r="BM92" s="24" t="s">
        <v>531</v>
      </c>
    </row>
    <row r="93" spans="2:51" s="11" customFormat="1" ht="13.5">
      <c r="B93" s="204"/>
      <c r="C93" s="205"/>
      <c r="D93" s="206" t="s">
        <v>147</v>
      </c>
      <c r="E93" s="207" t="s">
        <v>23</v>
      </c>
      <c r="F93" s="208" t="s">
        <v>527</v>
      </c>
      <c r="G93" s="205"/>
      <c r="H93" s="207" t="s">
        <v>23</v>
      </c>
      <c r="I93" s="209"/>
      <c r="J93" s="205"/>
      <c r="K93" s="205"/>
      <c r="L93" s="210"/>
      <c r="M93" s="211"/>
      <c r="N93" s="212"/>
      <c r="O93" s="212"/>
      <c r="P93" s="212"/>
      <c r="Q93" s="212"/>
      <c r="R93" s="212"/>
      <c r="S93" s="212"/>
      <c r="T93" s="213"/>
      <c r="AT93" s="214" t="s">
        <v>147</v>
      </c>
      <c r="AU93" s="214" t="s">
        <v>83</v>
      </c>
      <c r="AV93" s="11" t="s">
        <v>81</v>
      </c>
      <c r="AW93" s="11" t="s">
        <v>36</v>
      </c>
      <c r="AX93" s="11" t="s">
        <v>73</v>
      </c>
      <c r="AY93" s="214" t="s">
        <v>137</v>
      </c>
    </row>
    <row r="94" spans="2:51" s="12" customFormat="1" ht="13.5">
      <c r="B94" s="215"/>
      <c r="C94" s="216"/>
      <c r="D94" s="206" t="s">
        <v>147</v>
      </c>
      <c r="E94" s="217" t="s">
        <v>23</v>
      </c>
      <c r="F94" s="218" t="s">
        <v>532</v>
      </c>
      <c r="G94" s="216"/>
      <c r="H94" s="219">
        <v>4</v>
      </c>
      <c r="I94" s="220"/>
      <c r="J94" s="216"/>
      <c r="K94" s="216"/>
      <c r="L94" s="221"/>
      <c r="M94" s="222"/>
      <c r="N94" s="223"/>
      <c r="O94" s="223"/>
      <c r="P94" s="223"/>
      <c r="Q94" s="223"/>
      <c r="R94" s="223"/>
      <c r="S94" s="223"/>
      <c r="T94" s="224"/>
      <c r="AT94" s="225" t="s">
        <v>147</v>
      </c>
      <c r="AU94" s="225" t="s">
        <v>83</v>
      </c>
      <c r="AV94" s="12" t="s">
        <v>83</v>
      </c>
      <c r="AW94" s="12" t="s">
        <v>36</v>
      </c>
      <c r="AX94" s="12" t="s">
        <v>73</v>
      </c>
      <c r="AY94" s="225" t="s">
        <v>137</v>
      </c>
    </row>
    <row r="95" spans="2:51" s="12" customFormat="1" ht="13.5">
      <c r="B95" s="215"/>
      <c r="C95" s="216"/>
      <c r="D95" s="206" t="s">
        <v>147</v>
      </c>
      <c r="E95" s="217" t="s">
        <v>23</v>
      </c>
      <c r="F95" s="218" t="s">
        <v>533</v>
      </c>
      <c r="G95" s="216"/>
      <c r="H95" s="219">
        <v>12</v>
      </c>
      <c r="I95" s="220"/>
      <c r="J95" s="216"/>
      <c r="K95" s="216"/>
      <c r="L95" s="221"/>
      <c r="M95" s="222"/>
      <c r="N95" s="223"/>
      <c r="O95" s="223"/>
      <c r="P95" s="223"/>
      <c r="Q95" s="223"/>
      <c r="R95" s="223"/>
      <c r="S95" s="223"/>
      <c r="T95" s="224"/>
      <c r="AT95" s="225" t="s">
        <v>147</v>
      </c>
      <c r="AU95" s="225" t="s">
        <v>83</v>
      </c>
      <c r="AV95" s="12" t="s">
        <v>83</v>
      </c>
      <c r="AW95" s="12" t="s">
        <v>36</v>
      </c>
      <c r="AX95" s="12" t="s">
        <v>73</v>
      </c>
      <c r="AY95" s="225" t="s">
        <v>137</v>
      </c>
    </row>
    <row r="96" spans="2:51" s="14" customFormat="1" ht="13.5">
      <c r="B96" s="237"/>
      <c r="C96" s="238"/>
      <c r="D96" s="206" t="s">
        <v>147</v>
      </c>
      <c r="E96" s="239" t="s">
        <v>23</v>
      </c>
      <c r="F96" s="240" t="s">
        <v>155</v>
      </c>
      <c r="G96" s="238"/>
      <c r="H96" s="241">
        <v>16</v>
      </c>
      <c r="I96" s="242"/>
      <c r="J96" s="238"/>
      <c r="K96" s="238"/>
      <c r="L96" s="243"/>
      <c r="M96" s="244"/>
      <c r="N96" s="245"/>
      <c r="O96" s="245"/>
      <c r="P96" s="245"/>
      <c r="Q96" s="245"/>
      <c r="R96" s="245"/>
      <c r="S96" s="245"/>
      <c r="T96" s="246"/>
      <c r="AT96" s="247" t="s">
        <v>147</v>
      </c>
      <c r="AU96" s="247" t="s">
        <v>83</v>
      </c>
      <c r="AV96" s="14" t="s">
        <v>145</v>
      </c>
      <c r="AW96" s="14" t="s">
        <v>36</v>
      </c>
      <c r="AX96" s="14" t="s">
        <v>81</v>
      </c>
      <c r="AY96" s="247" t="s">
        <v>137</v>
      </c>
    </row>
    <row r="97" spans="2:63" s="10" customFormat="1" ht="37.35" customHeight="1">
      <c r="B97" s="176"/>
      <c r="C97" s="177"/>
      <c r="D97" s="178" t="s">
        <v>72</v>
      </c>
      <c r="E97" s="179" t="s">
        <v>254</v>
      </c>
      <c r="F97" s="179" t="s">
        <v>255</v>
      </c>
      <c r="G97" s="177"/>
      <c r="H97" s="177"/>
      <c r="I97" s="180"/>
      <c r="J97" s="181">
        <f>BK97</f>
        <v>0</v>
      </c>
      <c r="K97" s="177"/>
      <c r="L97" s="182"/>
      <c r="M97" s="183"/>
      <c r="N97" s="184"/>
      <c r="O97" s="184"/>
      <c r="P97" s="185">
        <f>P98+P113+P129+P177</f>
        <v>0</v>
      </c>
      <c r="Q97" s="184"/>
      <c r="R97" s="185">
        <f>R98+R113+R129+R177</f>
        <v>0.42097</v>
      </c>
      <c r="S97" s="184"/>
      <c r="T97" s="186">
        <f>T98+T113+T129+T177</f>
        <v>0</v>
      </c>
      <c r="AR97" s="187" t="s">
        <v>83</v>
      </c>
      <c r="AT97" s="188" t="s">
        <v>72</v>
      </c>
      <c r="AU97" s="188" t="s">
        <v>73</v>
      </c>
      <c r="AY97" s="187" t="s">
        <v>137</v>
      </c>
      <c r="BK97" s="189">
        <f>BK98+BK113+BK129+BK177</f>
        <v>0</v>
      </c>
    </row>
    <row r="98" spans="2:63" s="10" customFormat="1" ht="19.9" customHeight="1">
      <c r="B98" s="176"/>
      <c r="C98" s="177"/>
      <c r="D98" s="178" t="s">
        <v>72</v>
      </c>
      <c r="E98" s="190" t="s">
        <v>534</v>
      </c>
      <c r="F98" s="190" t="s">
        <v>535</v>
      </c>
      <c r="G98" s="177"/>
      <c r="H98" s="177"/>
      <c r="I98" s="180"/>
      <c r="J98" s="191">
        <f>BK98</f>
        <v>0</v>
      </c>
      <c r="K98" s="177"/>
      <c r="L98" s="182"/>
      <c r="M98" s="183"/>
      <c r="N98" s="184"/>
      <c r="O98" s="184"/>
      <c r="P98" s="185">
        <f>SUM(P99:P112)</f>
        <v>0</v>
      </c>
      <c r="Q98" s="184"/>
      <c r="R98" s="185">
        <f>SUM(R99:R112)</f>
        <v>0.010950000000000001</v>
      </c>
      <c r="S98" s="184"/>
      <c r="T98" s="186">
        <f>SUM(T99:T112)</f>
        <v>0</v>
      </c>
      <c r="AR98" s="187" t="s">
        <v>83</v>
      </c>
      <c r="AT98" s="188" t="s">
        <v>72</v>
      </c>
      <c r="AU98" s="188" t="s">
        <v>81</v>
      </c>
      <c r="AY98" s="187" t="s">
        <v>137</v>
      </c>
      <c r="BK98" s="189">
        <f>SUM(BK99:BK112)</f>
        <v>0</v>
      </c>
    </row>
    <row r="99" spans="2:65" s="1" customFormat="1" ht="16.5" customHeight="1">
      <c r="B99" s="41"/>
      <c r="C99" s="192" t="s">
        <v>152</v>
      </c>
      <c r="D99" s="192" t="s">
        <v>140</v>
      </c>
      <c r="E99" s="193" t="s">
        <v>536</v>
      </c>
      <c r="F99" s="194" t="s">
        <v>537</v>
      </c>
      <c r="G99" s="195" t="s">
        <v>189</v>
      </c>
      <c r="H99" s="196">
        <v>15</v>
      </c>
      <c r="I99" s="197"/>
      <c r="J99" s="198">
        <f>ROUND(I99*H99,2)</f>
        <v>0</v>
      </c>
      <c r="K99" s="194" t="s">
        <v>144</v>
      </c>
      <c r="L99" s="61"/>
      <c r="M99" s="199" t="s">
        <v>23</v>
      </c>
      <c r="N99" s="200" t="s">
        <v>44</v>
      </c>
      <c r="O99" s="42"/>
      <c r="P99" s="201">
        <f>O99*H99</f>
        <v>0</v>
      </c>
      <c r="Q99" s="201">
        <v>0.00035</v>
      </c>
      <c r="R99" s="201">
        <f>Q99*H99</f>
        <v>0.00525</v>
      </c>
      <c r="S99" s="201">
        <v>0</v>
      </c>
      <c r="T99" s="202">
        <f>S99*H99</f>
        <v>0</v>
      </c>
      <c r="AR99" s="24" t="s">
        <v>239</v>
      </c>
      <c r="AT99" s="24" t="s">
        <v>140</v>
      </c>
      <c r="AU99" s="24" t="s">
        <v>83</v>
      </c>
      <c r="AY99" s="24" t="s">
        <v>137</v>
      </c>
      <c r="BE99" s="203">
        <f>IF(N99="základní",J99,0)</f>
        <v>0</v>
      </c>
      <c r="BF99" s="203">
        <f>IF(N99="snížená",J99,0)</f>
        <v>0</v>
      </c>
      <c r="BG99" s="203">
        <f>IF(N99="zákl. přenesená",J99,0)</f>
        <v>0</v>
      </c>
      <c r="BH99" s="203">
        <f>IF(N99="sníž. přenesená",J99,0)</f>
        <v>0</v>
      </c>
      <c r="BI99" s="203">
        <f>IF(N99="nulová",J99,0)</f>
        <v>0</v>
      </c>
      <c r="BJ99" s="24" t="s">
        <v>81</v>
      </c>
      <c r="BK99" s="203">
        <f>ROUND(I99*H99,2)</f>
        <v>0</v>
      </c>
      <c r="BL99" s="24" t="s">
        <v>239</v>
      </c>
      <c r="BM99" s="24" t="s">
        <v>538</v>
      </c>
    </row>
    <row r="100" spans="2:51" s="11" customFormat="1" ht="13.5">
      <c r="B100" s="204"/>
      <c r="C100" s="205"/>
      <c r="D100" s="206" t="s">
        <v>147</v>
      </c>
      <c r="E100" s="207" t="s">
        <v>23</v>
      </c>
      <c r="F100" s="208" t="s">
        <v>527</v>
      </c>
      <c r="G100" s="205"/>
      <c r="H100" s="207" t="s">
        <v>23</v>
      </c>
      <c r="I100" s="209"/>
      <c r="J100" s="205"/>
      <c r="K100" s="205"/>
      <c r="L100" s="210"/>
      <c r="M100" s="211"/>
      <c r="N100" s="212"/>
      <c r="O100" s="212"/>
      <c r="P100" s="212"/>
      <c r="Q100" s="212"/>
      <c r="R100" s="212"/>
      <c r="S100" s="212"/>
      <c r="T100" s="213"/>
      <c r="AT100" s="214" t="s">
        <v>147</v>
      </c>
      <c r="AU100" s="214" t="s">
        <v>83</v>
      </c>
      <c r="AV100" s="11" t="s">
        <v>81</v>
      </c>
      <c r="AW100" s="11" t="s">
        <v>36</v>
      </c>
      <c r="AX100" s="11" t="s">
        <v>73</v>
      </c>
      <c r="AY100" s="214" t="s">
        <v>137</v>
      </c>
    </row>
    <row r="101" spans="2:51" s="12" customFormat="1" ht="13.5">
      <c r="B101" s="215"/>
      <c r="C101" s="216"/>
      <c r="D101" s="206" t="s">
        <v>147</v>
      </c>
      <c r="E101" s="217" t="s">
        <v>23</v>
      </c>
      <c r="F101" s="218" t="s">
        <v>539</v>
      </c>
      <c r="G101" s="216"/>
      <c r="H101" s="219">
        <v>15</v>
      </c>
      <c r="I101" s="220"/>
      <c r="J101" s="216"/>
      <c r="K101" s="216"/>
      <c r="L101" s="221"/>
      <c r="M101" s="222"/>
      <c r="N101" s="223"/>
      <c r="O101" s="223"/>
      <c r="P101" s="223"/>
      <c r="Q101" s="223"/>
      <c r="R101" s="223"/>
      <c r="S101" s="223"/>
      <c r="T101" s="224"/>
      <c r="AT101" s="225" t="s">
        <v>147</v>
      </c>
      <c r="AU101" s="225" t="s">
        <v>83</v>
      </c>
      <c r="AV101" s="12" t="s">
        <v>83</v>
      </c>
      <c r="AW101" s="12" t="s">
        <v>36</v>
      </c>
      <c r="AX101" s="12" t="s">
        <v>73</v>
      </c>
      <c r="AY101" s="225" t="s">
        <v>137</v>
      </c>
    </row>
    <row r="102" spans="2:51" s="14" customFormat="1" ht="13.5">
      <c r="B102" s="237"/>
      <c r="C102" s="238"/>
      <c r="D102" s="206" t="s">
        <v>147</v>
      </c>
      <c r="E102" s="239" t="s">
        <v>23</v>
      </c>
      <c r="F102" s="240" t="s">
        <v>155</v>
      </c>
      <c r="G102" s="238"/>
      <c r="H102" s="241">
        <v>15</v>
      </c>
      <c r="I102" s="242"/>
      <c r="J102" s="238"/>
      <c r="K102" s="238"/>
      <c r="L102" s="243"/>
      <c r="M102" s="244"/>
      <c r="N102" s="245"/>
      <c r="O102" s="245"/>
      <c r="P102" s="245"/>
      <c r="Q102" s="245"/>
      <c r="R102" s="245"/>
      <c r="S102" s="245"/>
      <c r="T102" s="246"/>
      <c r="AT102" s="247" t="s">
        <v>147</v>
      </c>
      <c r="AU102" s="247" t="s">
        <v>83</v>
      </c>
      <c r="AV102" s="14" t="s">
        <v>145</v>
      </c>
      <c r="AW102" s="14" t="s">
        <v>36</v>
      </c>
      <c r="AX102" s="14" t="s">
        <v>81</v>
      </c>
      <c r="AY102" s="247" t="s">
        <v>137</v>
      </c>
    </row>
    <row r="103" spans="2:65" s="1" customFormat="1" ht="16.5" customHeight="1">
      <c r="B103" s="41"/>
      <c r="C103" s="192" t="s">
        <v>145</v>
      </c>
      <c r="D103" s="192" t="s">
        <v>140</v>
      </c>
      <c r="E103" s="193" t="s">
        <v>540</v>
      </c>
      <c r="F103" s="194" t="s">
        <v>541</v>
      </c>
      <c r="G103" s="195" t="s">
        <v>189</v>
      </c>
      <c r="H103" s="196">
        <v>5</v>
      </c>
      <c r="I103" s="197"/>
      <c r="J103" s="198">
        <f>ROUND(I103*H103,2)</f>
        <v>0</v>
      </c>
      <c r="K103" s="194" t="s">
        <v>144</v>
      </c>
      <c r="L103" s="61"/>
      <c r="M103" s="199" t="s">
        <v>23</v>
      </c>
      <c r="N103" s="200" t="s">
        <v>44</v>
      </c>
      <c r="O103" s="42"/>
      <c r="P103" s="201">
        <f>O103*H103</f>
        <v>0</v>
      </c>
      <c r="Q103" s="201">
        <v>0.00114</v>
      </c>
      <c r="R103" s="201">
        <f>Q103*H103</f>
        <v>0.0057</v>
      </c>
      <c r="S103" s="201">
        <v>0</v>
      </c>
      <c r="T103" s="202">
        <f>S103*H103</f>
        <v>0</v>
      </c>
      <c r="AR103" s="24" t="s">
        <v>239</v>
      </c>
      <c r="AT103" s="24" t="s">
        <v>140</v>
      </c>
      <c r="AU103" s="24" t="s">
        <v>83</v>
      </c>
      <c r="AY103" s="24" t="s">
        <v>137</v>
      </c>
      <c r="BE103" s="203">
        <f>IF(N103="základní",J103,0)</f>
        <v>0</v>
      </c>
      <c r="BF103" s="203">
        <f>IF(N103="snížená",J103,0)</f>
        <v>0</v>
      </c>
      <c r="BG103" s="203">
        <f>IF(N103="zákl. přenesená",J103,0)</f>
        <v>0</v>
      </c>
      <c r="BH103" s="203">
        <f>IF(N103="sníž. přenesená",J103,0)</f>
        <v>0</v>
      </c>
      <c r="BI103" s="203">
        <f>IF(N103="nulová",J103,0)</f>
        <v>0</v>
      </c>
      <c r="BJ103" s="24" t="s">
        <v>81</v>
      </c>
      <c r="BK103" s="203">
        <f>ROUND(I103*H103,2)</f>
        <v>0</v>
      </c>
      <c r="BL103" s="24" t="s">
        <v>239</v>
      </c>
      <c r="BM103" s="24" t="s">
        <v>542</v>
      </c>
    </row>
    <row r="104" spans="2:51" s="11" customFormat="1" ht="13.5">
      <c r="B104" s="204"/>
      <c r="C104" s="205"/>
      <c r="D104" s="206" t="s">
        <v>147</v>
      </c>
      <c r="E104" s="207" t="s">
        <v>23</v>
      </c>
      <c r="F104" s="208" t="s">
        <v>527</v>
      </c>
      <c r="G104" s="205"/>
      <c r="H104" s="207" t="s">
        <v>23</v>
      </c>
      <c r="I104" s="209"/>
      <c r="J104" s="205"/>
      <c r="K104" s="205"/>
      <c r="L104" s="210"/>
      <c r="M104" s="211"/>
      <c r="N104" s="212"/>
      <c r="O104" s="212"/>
      <c r="P104" s="212"/>
      <c r="Q104" s="212"/>
      <c r="R104" s="212"/>
      <c r="S104" s="212"/>
      <c r="T104" s="213"/>
      <c r="AT104" s="214" t="s">
        <v>147</v>
      </c>
      <c r="AU104" s="214" t="s">
        <v>83</v>
      </c>
      <c r="AV104" s="11" t="s">
        <v>81</v>
      </c>
      <c r="AW104" s="11" t="s">
        <v>36</v>
      </c>
      <c r="AX104" s="11" t="s">
        <v>73</v>
      </c>
      <c r="AY104" s="214" t="s">
        <v>137</v>
      </c>
    </row>
    <row r="105" spans="2:51" s="12" customFormat="1" ht="13.5">
      <c r="B105" s="215"/>
      <c r="C105" s="216"/>
      <c r="D105" s="206" t="s">
        <v>147</v>
      </c>
      <c r="E105" s="217" t="s">
        <v>23</v>
      </c>
      <c r="F105" s="218" t="s">
        <v>543</v>
      </c>
      <c r="G105" s="216"/>
      <c r="H105" s="219">
        <v>5</v>
      </c>
      <c r="I105" s="220"/>
      <c r="J105" s="216"/>
      <c r="K105" s="216"/>
      <c r="L105" s="221"/>
      <c r="M105" s="222"/>
      <c r="N105" s="223"/>
      <c r="O105" s="223"/>
      <c r="P105" s="223"/>
      <c r="Q105" s="223"/>
      <c r="R105" s="223"/>
      <c r="S105" s="223"/>
      <c r="T105" s="224"/>
      <c r="AT105" s="225" t="s">
        <v>147</v>
      </c>
      <c r="AU105" s="225" t="s">
        <v>83</v>
      </c>
      <c r="AV105" s="12" t="s">
        <v>83</v>
      </c>
      <c r="AW105" s="12" t="s">
        <v>36</v>
      </c>
      <c r="AX105" s="12" t="s">
        <v>73</v>
      </c>
      <c r="AY105" s="225" t="s">
        <v>137</v>
      </c>
    </row>
    <row r="106" spans="2:51" s="14" customFormat="1" ht="13.5">
      <c r="B106" s="237"/>
      <c r="C106" s="238"/>
      <c r="D106" s="206" t="s">
        <v>147</v>
      </c>
      <c r="E106" s="239" t="s">
        <v>23</v>
      </c>
      <c r="F106" s="240" t="s">
        <v>155</v>
      </c>
      <c r="G106" s="238"/>
      <c r="H106" s="241">
        <v>5</v>
      </c>
      <c r="I106" s="242"/>
      <c r="J106" s="238"/>
      <c r="K106" s="238"/>
      <c r="L106" s="243"/>
      <c r="M106" s="244"/>
      <c r="N106" s="245"/>
      <c r="O106" s="245"/>
      <c r="P106" s="245"/>
      <c r="Q106" s="245"/>
      <c r="R106" s="245"/>
      <c r="S106" s="245"/>
      <c r="T106" s="246"/>
      <c r="AT106" s="247" t="s">
        <v>147</v>
      </c>
      <c r="AU106" s="247" t="s">
        <v>83</v>
      </c>
      <c r="AV106" s="14" t="s">
        <v>145</v>
      </c>
      <c r="AW106" s="14" t="s">
        <v>36</v>
      </c>
      <c r="AX106" s="14" t="s">
        <v>81</v>
      </c>
      <c r="AY106" s="247" t="s">
        <v>137</v>
      </c>
    </row>
    <row r="107" spans="2:65" s="1" customFormat="1" ht="25.5" customHeight="1">
      <c r="B107" s="41"/>
      <c r="C107" s="192" t="s">
        <v>175</v>
      </c>
      <c r="D107" s="192" t="s">
        <v>140</v>
      </c>
      <c r="E107" s="193" t="s">
        <v>544</v>
      </c>
      <c r="F107" s="194" t="s">
        <v>545</v>
      </c>
      <c r="G107" s="195" t="s">
        <v>335</v>
      </c>
      <c r="H107" s="196">
        <v>7</v>
      </c>
      <c r="I107" s="197"/>
      <c r="J107" s="198">
        <f aca="true" t="shared" si="0" ref="J107:J112">ROUND(I107*H107,2)</f>
        <v>0</v>
      </c>
      <c r="K107" s="194" t="s">
        <v>144</v>
      </c>
      <c r="L107" s="61"/>
      <c r="M107" s="199" t="s">
        <v>23</v>
      </c>
      <c r="N107" s="200" t="s">
        <v>44</v>
      </c>
      <c r="O107" s="42"/>
      <c r="P107" s="201">
        <f aca="true" t="shared" si="1" ref="P107:P112">O107*H107</f>
        <v>0</v>
      </c>
      <c r="Q107" s="201">
        <v>0</v>
      </c>
      <c r="R107" s="201">
        <f aca="true" t="shared" si="2" ref="R107:R112">Q107*H107</f>
        <v>0</v>
      </c>
      <c r="S107" s="201">
        <v>0</v>
      </c>
      <c r="T107" s="202">
        <f aca="true" t="shared" si="3" ref="T107:T112">S107*H107</f>
        <v>0</v>
      </c>
      <c r="AR107" s="24" t="s">
        <v>239</v>
      </c>
      <c r="AT107" s="24" t="s">
        <v>140</v>
      </c>
      <c r="AU107" s="24" t="s">
        <v>83</v>
      </c>
      <c r="AY107" s="24" t="s">
        <v>137</v>
      </c>
      <c r="BE107" s="203">
        <f aca="true" t="shared" si="4" ref="BE107:BE112">IF(N107="základní",J107,0)</f>
        <v>0</v>
      </c>
      <c r="BF107" s="203">
        <f aca="true" t="shared" si="5" ref="BF107:BF112">IF(N107="snížená",J107,0)</f>
        <v>0</v>
      </c>
      <c r="BG107" s="203">
        <f aca="true" t="shared" si="6" ref="BG107:BG112">IF(N107="zákl. přenesená",J107,0)</f>
        <v>0</v>
      </c>
      <c r="BH107" s="203">
        <f aca="true" t="shared" si="7" ref="BH107:BH112">IF(N107="sníž. přenesená",J107,0)</f>
        <v>0</v>
      </c>
      <c r="BI107" s="203">
        <f aca="true" t="shared" si="8" ref="BI107:BI112">IF(N107="nulová",J107,0)</f>
        <v>0</v>
      </c>
      <c r="BJ107" s="24" t="s">
        <v>81</v>
      </c>
      <c r="BK107" s="203">
        <f aca="true" t="shared" si="9" ref="BK107:BK112">ROUND(I107*H107,2)</f>
        <v>0</v>
      </c>
      <c r="BL107" s="24" t="s">
        <v>239</v>
      </c>
      <c r="BM107" s="24" t="s">
        <v>546</v>
      </c>
    </row>
    <row r="108" spans="2:65" s="1" customFormat="1" ht="25.5" customHeight="1">
      <c r="B108" s="41"/>
      <c r="C108" s="192" t="s">
        <v>138</v>
      </c>
      <c r="D108" s="192" t="s">
        <v>140</v>
      </c>
      <c r="E108" s="193" t="s">
        <v>547</v>
      </c>
      <c r="F108" s="194" t="s">
        <v>548</v>
      </c>
      <c r="G108" s="195" t="s">
        <v>335</v>
      </c>
      <c r="H108" s="196">
        <v>4</v>
      </c>
      <c r="I108" s="197"/>
      <c r="J108" s="198">
        <f t="shared" si="0"/>
        <v>0</v>
      </c>
      <c r="K108" s="194" t="s">
        <v>144</v>
      </c>
      <c r="L108" s="61"/>
      <c r="M108" s="199" t="s">
        <v>23</v>
      </c>
      <c r="N108" s="200" t="s">
        <v>44</v>
      </c>
      <c r="O108" s="42"/>
      <c r="P108" s="201">
        <f t="shared" si="1"/>
        <v>0</v>
      </c>
      <c r="Q108" s="201">
        <v>0</v>
      </c>
      <c r="R108" s="201">
        <f t="shared" si="2"/>
        <v>0</v>
      </c>
      <c r="S108" s="201">
        <v>0</v>
      </c>
      <c r="T108" s="202">
        <f t="shared" si="3"/>
        <v>0</v>
      </c>
      <c r="AR108" s="24" t="s">
        <v>239</v>
      </c>
      <c r="AT108" s="24" t="s">
        <v>140</v>
      </c>
      <c r="AU108" s="24" t="s">
        <v>83</v>
      </c>
      <c r="AY108" s="24" t="s">
        <v>137</v>
      </c>
      <c r="BE108" s="203">
        <f t="shared" si="4"/>
        <v>0</v>
      </c>
      <c r="BF108" s="203">
        <f t="shared" si="5"/>
        <v>0</v>
      </c>
      <c r="BG108" s="203">
        <f t="shared" si="6"/>
        <v>0</v>
      </c>
      <c r="BH108" s="203">
        <f t="shared" si="7"/>
        <v>0</v>
      </c>
      <c r="BI108" s="203">
        <f t="shared" si="8"/>
        <v>0</v>
      </c>
      <c r="BJ108" s="24" t="s">
        <v>81</v>
      </c>
      <c r="BK108" s="203">
        <f t="shared" si="9"/>
        <v>0</v>
      </c>
      <c r="BL108" s="24" t="s">
        <v>239</v>
      </c>
      <c r="BM108" s="24" t="s">
        <v>549</v>
      </c>
    </row>
    <row r="109" spans="2:65" s="1" customFormat="1" ht="16.5" customHeight="1">
      <c r="B109" s="41"/>
      <c r="C109" s="192" t="s">
        <v>186</v>
      </c>
      <c r="D109" s="192" t="s">
        <v>140</v>
      </c>
      <c r="E109" s="193" t="s">
        <v>550</v>
      </c>
      <c r="F109" s="194" t="s">
        <v>551</v>
      </c>
      <c r="G109" s="195" t="s">
        <v>189</v>
      </c>
      <c r="H109" s="196">
        <v>20</v>
      </c>
      <c r="I109" s="197"/>
      <c r="J109" s="198">
        <f t="shared" si="0"/>
        <v>0</v>
      </c>
      <c r="K109" s="194" t="s">
        <v>144</v>
      </c>
      <c r="L109" s="61"/>
      <c r="M109" s="199" t="s">
        <v>23</v>
      </c>
      <c r="N109" s="200" t="s">
        <v>44</v>
      </c>
      <c r="O109" s="42"/>
      <c r="P109" s="201">
        <f t="shared" si="1"/>
        <v>0</v>
      </c>
      <c r="Q109" s="201">
        <v>0</v>
      </c>
      <c r="R109" s="201">
        <f t="shared" si="2"/>
        <v>0</v>
      </c>
      <c r="S109" s="201">
        <v>0</v>
      </c>
      <c r="T109" s="202">
        <f t="shared" si="3"/>
        <v>0</v>
      </c>
      <c r="AR109" s="24" t="s">
        <v>239</v>
      </c>
      <c r="AT109" s="24" t="s">
        <v>140</v>
      </c>
      <c r="AU109" s="24" t="s">
        <v>83</v>
      </c>
      <c r="AY109" s="24" t="s">
        <v>137</v>
      </c>
      <c r="BE109" s="203">
        <f t="shared" si="4"/>
        <v>0</v>
      </c>
      <c r="BF109" s="203">
        <f t="shared" si="5"/>
        <v>0</v>
      </c>
      <c r="BG109" s="203">
        <f t="shared" si="6"/>
        <v>0</v>
      </c>
      <c r="BH109" s="203">
        <f t="shared" si="7"/>
        <v>0</v>
      </c>
      <c r="BI109" s="203">
        <f t="shared" si="8"/>
        <v>0</v>
      </c>
      <c r="BJ109" s="24" t="s">
        <v>81</v>
      </c>
      <c r="BK109" s="203">
        <f t="shared" si="9"/>
        <v>0</v>
      </c>
      <c r="BL109" s="24" t="s">
        <v>239</v>
      </c>
      <c r="BM109" s="24" t="s">
        <v>552</v>
      </c>
    </row>
    <row r="110" spans="2:65" s="1" customFormat="1" ht="16.5" customHeight="1">
      <c r="B110" s="41"/>
      <c r="C110" s="192" t="s">
        <v>193</v>
      </c>
      <c r="D110" s="192" t="s">
        <v>140</v>
      </c>
      <c r="E110" s="193" t="s">
        <v>553</v>
      </c>
      <c r="F110" s="194" t="s">
        <v>554</v>
      </c>
      <c r="G110" s="195" t="s">
        <v>555</v>
      </c>
      <c r="H110" s="196">
        <v>1</v>
      </c>
      <c r="I110" s="197"/>
      <c r="J110" s="198">
        <f t="shared" si="0"/>
        <v>0</v>
      </c>
      <c r="K110" s="194" t="s">
        <v>23</v>
      </c>
      <c r="L110" s="61"/>
      <c r="M110" s="199" t="s">
        <v>23</v>
      </c>
      <c r="N110" s="200" t="s">
        <v>44</v>
      </c>
      <c r="O110" s="42"/>
      <c r="P110" s="201">
        <f t="shared" si="1"/>
        <v>0</v>
      </c>
      <c r="Q110" s="201">
        <v>0</v>
      </c>
      <c r="R110" s="201">
        <f t="shared" si="2"/>
        <v>0</v>
      </c>
      <c r="S110" s="201">
        <v>0</v>
      </c>
      <c r="T110" s="202">
        <f t="shared" si="3"/>
        <v>0</v>
      </c>
      <c r="AR110" s="24" t="s">
        <v>239</v>
      </c>
      <c r="AT110" s="24" t="s">
        <v>140</v>
      </c>
      <c r="AU110" s="24" t="s">
        <v>83</v>
      </c>
      <c r="AY110" s="24" t="s">
        <v>137</v>
      </c>
      <c r="BE110" s="203">
        <f t="shared" si="4"/>
        <v>0</v>
      </c>
      <c r="BF110" s="203">
        <f t="shared" si="5"/>
        <v>0</v>
      </c>
      <c r="BG110" s="203">
        <f t="shared" si="6"/>
        <v>0</v>
      </c>
      <c r="BH110" s="203">
        <f t="shared" si="7"/>
        <v>0</v>
      </c>
      <c r="BI110" s="203">
        <f t="shared" si="8"/>
        <v>0</v>
      </c>
      <c r="BJ110" s="24" t="s">
        <v>81</v>
      </c>
      <c r="BK110" s="203">
        <f t="shared" si="9"/>
        <v>0</v>
      </c>
      <c r="BL110" s="24" t="s">
        <v>239</v>
      </c>
      <c r="BM110" s="24" t="s">
        <v>556</v>
      </c>
    </row>
    <row r="111" spans="2:65" s="1" customFormat="1" ht="38.25" customHeight="1">
      <c r="B111" s="41"/>
      <c r="C111" s="192" t="s">
        <v>199</v>
      </c>
      <c r="D111" s="192" t="s">
        <v>140</v>
      </c>
      <c r="E111" s="193" t="s">
        <v>557</v>
      </c>
      <c r="F111" s="194" t="s">
        <v>558</v>
      </c>
      <c r="G111" s="195" t="s">
        <v>234</v>
      </c>
      <c r="H111" s="196">
        <v>0.011</v>
      </c>
      <c r="I111" s="197"/>
      <c r="J111" s="198">
        <f t="shared" si="0"/>
        <v>0</v>
      </c>
      <c r="K111" s="194" t="s">
        <v>144</v>
      </c>
      <c r="L111" s="61"/>
      <c r="M111" s="199" t="s">
        <v>23</v>
      </c>
      <c r="N111" s="200" t="s">
        <v>44</v>
      </c>
      <c r="O111" s="42"/>
      <c r="P111" s="201">
        <f t="shared" si="1"/>
        <v>0</v>
      </c>
      <c r="Q111" s="201">
        <v>0</v>
      </c>
      <c r="R111" s="201">
        <f t="shared" si="2"/>
        <v>0</v>
      </c>
      <c r="S111" s="201">
        <v>0</v>
      </c>
      <c r="T111" s="202">
        <f t="shared" si="3"/>
        <v>0</v>
      </c>
      <c r="AR111" s="24" t="s">
        <v>239</v>
      </c>
      <c r="AT111" s="24" t="s">
        <v>140</v>
      </c>
      <c r="AU111" s="24" t="s">
        <v>83</v>
      </c>
      <c r="AY111" s="24" t="s">
        <v>137</v>
      </c>
      <c r="BE111" s="203">
        <f t="shared" si="4"/>
        <v>0</v>
      </c>
      <c r="BF111" s="203">
        <f t="shared" si="5"/>
        <v>0</v>
      </c>
      <c r="BG111" s="203">
        <f t="shared" si="6"/>
        <v>0</v>
      </c>
      <c r="BH111" s="203">
        <f t="shared" si="7"/>
        <v>0</v>
      </c>
      <c r="BI111" s="203">
        <f t="shared" si="8"/>
        <v>0</v>
      </c>
      <c r="BJ111" s="24" t="s">
        <v>81</v>
      </c>
      <c r="BK111" s="203">
        <f t="shared" si="9"/>
        <v>0</v>
      </c>
      <c r="BL111" s="24" t="s">
        <v>239</v>
      </c>
      <c r="BM111" s="24" t="s">
        <v>559</v>
      </c>
    </row>
    <row r="112" spans="2:65" s="1" customFormat="1" ht="38.25" customHeight="1">
      <c r="B112" s="41"/>
      <c r="C112" s="192" t="s">
        <v>206</v>
      </c>
      <c r="D112" s="192" t="s">
        <v>140</v>
      </c>
      <c r="E112" s="193" t="s">
        <v>560</v>
      </c>
      <c r="F112" s="194" t="s">
        <v>561</v>
      </c>
      <c r="G112" s="195" t="s">
        <v>234</v>
      </c>
      <c r="H112" s="196">
        <v>0.011</v>
      </c>
      <c r="I112" s="197"/>
      <c r="J112" s="198">
        <f t="shared" si="0"/>
        <v>0</v>
      </c>
      <c r="K112" s="194" t="s">
        <v>144</v>
      </c>
      <c r="L112" s="61"/>
      <c r="M112" s="199" t="s">
        <v>23</v>
      </c>
      <c r="N112" s="200" t="s">
        <v>44</v>
      </c>
      <c r="O112" s="42"/>
      <c r="P112" s="201">
        <f t="shared" si="1"/>
        <v>0</v>
      </c>
      <c r="Q112" s="201">
        <v>0</v>
      </c>
      <c r="R112" s="201">
        <f t="shared" si="2"/>
        <v>0</v>
      </c>
      <c r="S112" s="201">
        <v>0</v>
      </c>
      <c r="T112" s="202">
        <f t="shared" si="3"/>
        <v>0</v>
      </c>
      <c r="AR112" s="24" t="s">
        <v>239</v>
      </c>
      <c r="AT112" s="24" t="s">
        <v>140</v>
      </c>
      <c r="AU112" s="24" t="s">
        <v>83</v>
      </c>
      <c r="AY112" s="24" t="s">
        <v>137</v>
      </c>
      <c r="BE112" s="203">
        <f t="shared" si="4"/>
        <v>0</v>
      </c>
      <c r="BF112" s="203">
        <f t="shared" si="5"/>
        <v>0</v>
      </c>
      <c r="BG112" s="203">
        <f t="shared" si="6"/>
        <v>0</v>
      </c>
      <c r="BH112" s="203">
        <f t="shared" si="7"/>
        <v>0</v>
      </c>
      <c r="BI112" s="203">
        <f t="shared" si="8"/>
        <v>0</v>
      </c>
      <c r="BJ112" s="24" t="s">
        <v>81</v>
      </c>
      <c r="BK112" s="203">
        <f t="shared" si="9"/>
        <v>0</v>
      </c>
      <c r="BL112" s="24" t="s">
        <v>239</v>
      </c>
      <c r="BM112" s="24" t="s">
        <v>562</v>
      </c>
    </row>
    <row r="113" spans="2:63" s="10" customFormat="1" ht="29.85" customHeight="1">
      <c r="B113" s="176"/>
      <c r="C113" s="177"/>
      <c r="D113" s="178" t="s">
        <v>72</v>
      </c>
      <c r="E113" s="190" t="s">
        <v>563</v>
      </c>
      <c r="F113" s="190" t="s">
        <v>564</v>
      </c>
      <c r="G113" s="177"/>
      <c r="H113" s="177"/>
      <c r="I113" s="180"/>
      <c r="J113" s="191">
        <f>BK113</f>
        <v>0</v>
      </c>
      <c r="K113" s="177"/>
      <c r="L113" s="182"/>
      <c r="M113" s="183"/>
      <c r="N113" s="184"/>
      <c r="O113" s="184"/>
      <c r="P113" s="185">
        <f>SUM(P114:P128)</f>
        <v>0</v>
      </c>
      <c r="Q113" s="184"/>
      <c r="R113" s="185">
        <f>SUM(R114:R128)</f>
        <v>0.057550000000000004</v>
      </c>
      <c r="S113" s="184"/>
      <c r="T113" s="186">
        <f>SUM(T114:T128)</f>
        <v>0</v>
      </c>
      <c r="AR113" s="187" t="s">
        <v>83</v>
      </c>
      <c r="AT113" s="188" t="s">
        <v>72</v>
      </c>
      <c r="AU113" s="188" t="s">
        <v>81</v>
      </c>
      <c r="AY113" s="187" t="s">
        <v>137</v>
      </c>
      <c r="BK113" s="189">
        <f>SUM(BK114:BK128)</f>
        <v>0</v>
      </c>
    </row>
    <row r="114" spans="2:65" s="1" customFormat="1" ht="25.5" customHeight="1">
      <c r="B114" s="41"/>
      <c r="C114" s="192" t="s">
        <v>210</v>
      </c>
      <c r="D114" s="192" t="s">
        <v>140</v>
      </c>
      <c r="E114" s="193" t="s">
        <v>565</v>
      </c>
      <c r="F114" s="194" t="s">
        <v>566</v>
      </c>
      <c r="G114" s="195" t="s">
        <v>189</v>
      </c>
      <c r="H114" s="196">
        <v>30</v>
      </c>
      <c r="I114" s="197"/>
      <c r="J114" s="198">
        <f>ROUND(I114*H114,2)</f>
        <v>0</v>
      </c>
      <c r="K114" s="194" t="s">
        <v>144</v>
      </c>
      <c r="L114" s="61"/>
      <c r="M114" s="199" t="s">
        <v>23</v>
      </c>
      <c r="N114" s="200" t="s">
        <v>44</v>
      </c>
      <c r="O114" s="42"/>
      <c r="P114" s="201">
        <f>O114*H114</f>
        <v>0</v>
      </c>
      <c r="Q114" s="201">
        <v>0.00091</v>
      </c>
      <c r="R114" s="201">
        <f>Q114*H114</f>
        <v>0.0273</v>
      </c>
      <c r="S114" s="201">
        <v>0</v>
      </c>
      <c r="T114" s="202">
        <f>S114*H114</f>
        <v>0</v>
      </c>
      <c r="AR114" s="24" t="s">
        <v>239</v>
      </c>
      <c r="AT114" s="24" t="s">
        <v>140</v>
      </c>
      <c r="AU114" s="24" t="s">
        <v>83</v>
      </c>
      <c r="AY114" s="24" t="s">
        <v>137</v>
      </c>
      <c r="BE114" s="203">
        <f>IF(N114="základní",J114,0)</f>
        <v>0</v>
      </c>
      <c r="BF114" s="203">
        <f>IF(N114="snížená",J114,0)</f>
        <v>0</v>
      </c>
      <c r="BG114" s="203">
        <f>IF(N114="zákl. přenesená",J114,0)</f>
        <v>0</v>
      </c>
      <c r="BH114" s="203">
        <f>IF(N114="sníž. přenesená",J114,0)</f>
        <v>0</v>
      </c>
      <c r="BI114" s="203">
        <f>IF(N114="nulová",J114,0)</f>
        <v>0</v>
      </c>
      <c r="BJ114" s="24" t="s">
        <v>81</v>
      </c>
      <c r="BK114" s="203">
        <f>ROUND(I114*H114,2)</f>
        <v>0</v>
      </c>
      <c r="BL114" s="24" t="s">
        <v>239</v>
      </c>
      <c r="BM114" s="24" t="s">
        <v>567</v>
      </c>
    </row>
    <row r="115" spans="2:51" s="11" customFormat="1" ht="13.5">
      <c r="B115" s="204"/>
      <c r="C115" s="205"/>
      <c r="D115" s="206" t="s">
        <v>147</v>
      </c>
      <c r="E115" s="207" t="s">
        <v>23</v>
      </c>
      <c r="F115" s="208" t="s">
        <v>527</v>
      </c>
      <c r="G115" s="205"/>
      <c r="H115" s="207" t="s">
        <v>23</v>
      </c>
      <c r="I115" s="209"/>
      <c r="J115" s="205"/>
      <c r="K115" s="205"/>
      <c r="L115" s="210"/>
      <c r="M115" s="211"/>
      <c r="N115" s="212"/>
      <c r="O115" s="212"/>
      <c r="P115" s="212"/>
      <c r="Q115" s="212"/>
      <c r="R115" s="212"/>
      <c r="S115" s="212"/>
      <c r="T115" s="213"/>
      <c r="AT115" s="214" t="s">
        <v>147</v>
      </c>
      <c r="AU115" s="214" t="s">
        <v>83</v>
      </c>
      <c r="AV115" s="11" t="s">
        <v>81</v>
      </c>
      <c r="AW115" s="11" t="s">
        <v>36</v>
      </c>
      <c r="AX115" s="11" t="s">
        <v>73</v>
      </c>
      <c r="AY115" s="214" t="s">
        <v>137</v>
      </c>
    </row>
    <row r="116" spans="2:51" s="12" customFormat="1" ht="13.5">
      <c r="B116" s="215"/>
      <c r="C116" s="216"/>
      <c r="D116" s="206" t="s">
        <v>147</v>
      </c>
      <c r="E116" s="217" t="s">
        <v>23</v>
      </c>
      <c r="F116" s="218" t="s">
        <v>568</v>
      </c>
      <c r="G116" s="216"/>
      <c r="H116" s="219">
        <v>30</v>
      </c>
      <c r="I116" s="220"/>
      <c r="J116" s="216"/>
      <c r="K116" s="216"/>
      <c r="L116" s="221"/>
      <c r="M116" s="222"/>
      <c r="N116" s="223"/>
      <c r="O116" s="223"/>
      <c r="P116" s="223"/>
      <c r="Q116" s="223"/>
      <c r="R116" s="223"/>
      <c r="S116" s="223"/>
      <c r="T116" s="224"/>
      <c r="AT116" s="225" t="s">
        <v>147</v>
      </c>
      <c r="AU116" s="225" t="s">
        <v>83</v>
      </c>
      <c r="AV116" s="12" t="s">
        <v>83</v>
      </c>
      <c r="AW116" s="12" t="s">
        <v>36</v>
      </c>
      <c r="AX116" s="12" t="s">
        <v>73</v>
      </c>
      <c r="AY116" s="225" t="s">
        <v>137</v>
      </c>
    </row>
    <row r="117" spans="2:51" s="14" customFormat="1" ht="13.5">
      <c r="B117" s="237"/>
      <c r="C117" s="238"/>
      <c r="D117" s="206" t="s">
        <v>147</v>
      </c>
      <c r="E117" s="239" t="s">
        <v>23</v>
      </c>
      <c r="F117" s="240" t="s">
        <v>155</v>
      </c>
      <c r="G117" s="238"/>
      <c r="H117" s="241">
        <v>30</v>
      </c>
      <c r="I117" s="242"/>
      <c r="J117" s="238"/>
      <c r="K117" s="238"/>
      <c r="L117" s="243"/>
      <c r="M117" s="244"/>
      <c r="N117" s="245"/>
      <c r="O117" s="245"/>
      <c r="P117" s="245"/>
      <c r="Q117" s="245"/>
      <c r="R117" s="245"/>
      <c r="S117" s="245"/>
      <c r="T117" s="246"/>
      <c r="AT117" s="247" t="s">
        <v>147</v>
      </c>
      <c r="AU117" s="247" t="s">
        <v>83</v>
      </c>
      <c r="AV117" s="14" t="s">
        <v>145</v>
      </c>
      <c r="AW117" s="14" t="s">
        <v>36</v>
      </c>
      <c r="AX117" s="14" t="s">
        <v>81</v>
      </c>
      <c r="AY117" s="247" t="s">
        <v>137</v>
      </c>
    </row>
    <row r="118" spans="2:65" s="1" customFormat="1" ht="25.5" customHeight="1">
      <c r="B118" s="41"/>
      <c r="C118" s="192" t="s">
        <v>215</v>
      </c>
      <c r="D118" s="192" t="s">
        <v>140</v>
      </c>
      <c r="E118" s="193" t="s">
        <v>569</v>
      </c>
      <c r="F118" s="194" t="s">
        <v>570</v>
      </c>
      <c r="G118" s="195" t="s">
        <v>189</v>
      </c>
      <c r="H118" s="196">
        <v>18</v>
      </c>
      <c r="I118" s="197"/>
      <c r="J118" s="198">
        <f>ROUND(I118*H118,2)</f>
        <v>0</v>
      </c>
      <c r="K118" s="194" t="s">
        <v>144</v>
      </c>
      <c r="L118" s="61"/>
      <c r="M118" s="199" t="s">
        <v>23</v>
      </c>
      <c r="N118" s="200" t="s">
        <v>44</v>
      </c>
      <c r="O118" s="42"/>
      <c r="P118" s="201">
        <f>O118*H118</f>
        <v>0</v>
      </c>
      <c r="Q118" s="201">
        <v>0.00096</v>
      </c>
      <c r="R118" s="201">
        <f>Q118*H118</f>
        <v>0.01728</v>
      </c>
      <c r="S118" s="201">
        <v>0</v>
      </c>
      <c r="T118" s="202">
        <f>S118*H118</f>
        <v>0</v>
      </c>
      <c r="AR118" s="24" t="s">
        <v>239</v>
      </c>
      <c r="AT118" s="24" t="s">
        <v>140</v>
      </c>
      <c r="AU118" s="24" t="s">
        <v>83</v>
      </c>
      <c r="AY118" s="24" t="s">
        <v>137</v>
      </c>
      <c r="BE118" s="203">
        <f>IF(N118="základní",J118,0)</f>
        <v>0</v>
      </c>
      <c r="BF118" s="203">
        <f>IF(N118="snížená",J118,0)</f>
        <v>0</v>
      </c>
      <c r="BG118" s="203">
        <f>IF(N118="zákl. přenesená",J118,0)</f>
        <v>0</v>
      </c>
      <c r="BH118" s="203">
        <f>IF(N118="sníž. přenesená",J118,0)</f>
        <v>0</v>
      </c>
      <c r="BI118" s="203">
        <f>IF(N118="nulová",J118,0)</f>
        <v>0</v>
      </c>
      <c r="BJ118" s="24" t="s">
        <v>81</v>
      </c>
      <c r="BK118" s="203">
        <f>ROUND(I118*H118,2)</f>
        <v>0</v>
      </c>
      <c r="BL118" s="24" t="s">
        <v>239</v>
      </c>
      <c r="BM118" s="24" t="s">
        <v>571</v>
      </c>
    </row>
    <row r="119" spans="2:51" s="11" customFormat="1" ht="13.5">
      <c r="B119" s="204"/>
      <c r="C119" s="205"/>
      <c r="D119" s="206" t="s">
        <v>147</v>
      </c>
      <c r="E119" s="207" t="s">
        <v>23</v>
      </c>
      <c r="F119" s="208" t="s">
        <v>527</v>
      </c>
      <c r="G119" s="205"/>
      <c r="H119" s="207" t="s">
        <v>23</v>
      </c>
      <c r="I119" s="209"/>
      <c r="J119" s="205"/>
      <c r="K119" s="205"/>
      <c r="L119" s="210"/>
      <c r="M119" s="211"/>
      <c r="N119" s="212"/>
      <c r="O119" s="212"/>
      <c r="P119" s="212"/>
      <c r="Q119" s="212"/>
      <c r="R119" s="212"/>
      <c r="S119" s="212"/>
      <c r="T119" s="213"/>
      <c r="AT119" s="214" t="s">
        <v>147</v>
      </c>
      <c r="AU119" s="214" t="s">
        <v>83</v>
      </c>
      <c r="AV119" s="11" t="s">
        <v>81</v>
      </c>
      <c r="AW119" s="11" t="s">
        <v>36</v>
      </c>
      <c r="AX119" s="11" t="s">
        <v>73</v>
      </c>
      <c r="AY119" s="214" t="s">
        <v>137</v>
      </c>
    </row>
    <row r="120" spans="2:51" s="12" customFormat="1" ht="13.5">
      <c r="B120" s="215"/>
      <c r="C120" s="216"/>
      <c r="D120" s="206" t="s">
        <v>147</v>
      </c>
      <c r="E120" s="217" t="s">
        <v>23</v>
      </c>
      <c r="F120" s="218" t="s">
        <v>572</v>
      </c>
      <c r="G120" s="216"/>
      <c r="H120" s="219">
        <v>18</v>
      </c>
      <c r="I120" s="220"/>
      <c r="J120" s="216"/>
      <c r="K120" s="216"/>
      <c r="L120" s="221"/>
      <c r="M120" s="222"/>
      <c r="N120" s="223"/>
      <c r="O120" s="223"/>
      <c r="P120" s="223"/>
      <c r="Q120" s="223"/>
      <c r="R120" s="223"/>
      <c r="S120" s="223"/>
      <c r="T120" s="224"/>
      <c r="AT120" s="225" t="s">
        <v>147</v>
      </c>
      <c r="AU120" s="225" t="s">
        <v>83</v>
      </c>
      <c r="AV120" s="12" t="s">
        <v>83</v>
      </c>
      <c r="AW120" s="12" t="s">
        <v>36</v>
      </c>
      <c r="AX120" s="12" t="s">
        <v>73</v>
      </c>
      <c r="AY120" s="225" t="s">
        <v>137</v>
      </c>
    </row>
    <row r="121" spans="2:51" s="14" customFormat="1" ht="13.5">
      <c r="B121" s="237"/>
      <c r="C121" s="238"/>
      <c r="D121" s="206" t="s">
        <v>147</v>
      </c>
      <c r="E121" s="239" t="s">
        <v>23</v>
      </c>
      <c r="F121" s="240" t="s">
        <v>155</v>
      </c>
      <c r="G121" s="238"/>
      <c r="H121" s="241">
        <v>18</v>
      </c>
      <c r="I121" s="242"/>
      <c r="J121" s="238"/>
      <c r="K121" s="238"/>
      <c r="L121" s="243"/>
      <c r="M121" s="244"/>
      <c r="N121" s="245"/>
      <c r="O121" s="245"/>
      <c r="P121" s="245"/>
      <c r="Q121" s="245"/>
      <c r="R121" s="245"/>
      <c r="S121" s="245"/>
      <c r="T121" s="246"/>
      <c r="AT121" s="247" t="s">
        <v>147</v>
      </c>
      <c r="AU121" s="247" t="s">
        <v>83</v>
      </c>
      <c r="AV121" s="14" t="s">
        <v>145</v>
      </c>
      <c r="AW121" s="14" t="s">
        <v>36</v>
      </c>
      <c r="AX121" s="14" t="s">
        <v>81</v>
      </c>
      <c r="AY121" s="247" t="s">
        <v>137</v>
      </c>
    </row>
    <row r="122" spans="2:65" s="1" customFormat="1" ht="38.25" customHeight="1">
      <c r="B122" s="41"/>
      <c r="C122" s="192" t="s">
        <v>221</v>
      </c>
      <c r="D122" s="192" t="s">
        <v>140</v>
      </c>
      <c r="E122" s="193" t="s">
        <v>573</v>
      </c>
      <c r="F122" s="194" t="s">
        <v>574</v>
      </c>
      <c r="G122" s="195" t="s">
        <v>189</v>
      </c>
      <c r="H122" s="196">
        <v>48</v>
      </c>
      <c r="I122" s="197"/>
      <c r="J122" s="198">
        <f aca="true" t="shared" si="10" ref="J122:J128">ROUND(I122*H122,2)</f>
        <v>0</v>
      </c>
      <c r="K122" s="194" t="s">
        <v>144</v>
      </c>
      <c r="L122" s="61"/>
      <c r="M122" s="199" t="s">
        <v>23</v>
      </c>
      <c r="N122" s="200" t="s">
        <v>44</v>
      </c>
      <c r="O122" s="42"/>
      <c r="P122" s="201">
        <f aca="true" t="shared" si="11" ref="P122:P128">O122*H122</f>
        <v>0</v>
      </c>
      <c r="Q122" s="201">
        <v>7E-05</v>
      </c>
      <c r="R122" s="201">
        <f aca="true" t="shared" si="12" ref="R122:R128">Q122*H122</f>
        <v>0.0033599999999999997</v>
      </c>
      <c r="S122" s="201">
        <v>0</v>
      </c>
      <c r="T122" s="202">
        <f aca="true" t="shared" si="13" ref="T122:T128">S122*H122</f>
        <v>0</v>
      </c>
      <c r="AR122" s="24" t="s">
        <v>239</v>
      </c>
      <c r="AT122" s="24" t="s">
        <v>140</v>
      </c>
      <c r="AU122" s="24" t="s">
        <v>83</v>
      </c>
      <c r="AY122" s="24" t="s">
        <v>137</v>
      </c>
      <c r="BE122" s="203">
        <f aca="true" t="shared" si="14" ref="BE122:BE128">IF(N122="základní",J122,0)</f>
        <v>0</v>
      </c>
      <c r="BF122" s="203">
        <f aca="true" t="shared" si="15" ref="BF122:BF128">IF(N122="snížená",J122,0)</f>
        <v>0</v>
      </c>
      <c r="BG122" s="203">
        <f aca="true" t="shared" si="16" ref="BG122:BG128">IF(N122="zákl. přenesená",J122,0)</f>
        <v>0</v>
      </c>
      <c r="BH122" s="203">
        <f aca="true" t="shared" si="17" ref="BH122:BH128">IF(N122="sníž. přenesená",J122,0)</f>
        <v>0</v>
      </c>
      <c r="BI122" s="203">
        <f aca="true" t="shared" si="18" ref="BI122:BI128">IF(N122="nulová",J122,0)</f>
        <v>0</v>
      </c>
      <c r="BJ122" s="24" t="s">
        <v>81</v>
      </c>
      <c r="BK122" s="203">
        <f aca="true" t="shared" si="19" ref="BK122:BK128">ROUND(I122*H122,2)</f>
        <v>0</v>
      </c>
      <c r="BL122" s="24" t="s">
        <v>239</v>
      </c>
      <c r="BM122" s="24" t="s">
        <v>575</v>
      </c>
    </row>
    <row r="123" spans="2:65" s="1" customFormat="1" ht="16.5" customHeight="1">
      <c r="B123" s="41"/>
      <c r="C123" s="192" t="s">
        <v>231</v>
      </c>
      <c r="D123" s="192" t="s">
        <v>140</v>
      </c>
      <c r="E123" s="193" t="s">
        <v>576</v>
      </c>
      <c r="F123" s="194" t="s">
        <v>577</v>
      </c>
      <c r="G123" s="195" t="s">
        <v>335</v>
      </c>
      <c r="H123" s="196">
        <v>17</v>
      </c>
      <c r="I123" s="197"/>
      <c r="J123" s="198">
        <f t="shared" si="10"/>
        <v>0</v>
      </c>
      <c r="K123" s="194" t="s">
        <v>144</v>
      </c>
      <c r="L123" s="61"/>
      <c r="M123" s="199" t="s">
        <v>23</v>
      </c>
      <c r="N123" s="200" t="s">
        <v>44</v>
      </c>
      <c r="O123" s="42"/>
      <c r="P123" s="201">
        <f t="shared" si="11"/>
        <v>0</v>
      </c>
      <c r="Q123" s="201">
        <v>0</v>
      </c>
      <c r="R123" s="201">
        <f t="shared" si="12"/>
        <v>0</v>
      </c>
      <c r="S123" s="201">
        <v>0</v>
      </c>
      <c r="T123" s="202">
        <f t="shared" si="13"/>
        <v>0</v>
      </c>
      <c r="AR123" s="24" t="s">
        <v>239</v>
      </c>
      <c r="AT123" s="24" t="s">
        <v>140</v>
      </c>
      <c r="AU123" s="24" t="s">
        <v>83</v>
      </c>
      <c r="AY123" s="24" t="s">
        <v>137</v>
      </c>
      <c r="BE123" s="203">
        <f t="shared" si="14"/>
        <v>0</v>
      </c>
      <c r="BF123" s="203">
        <f t="shared" si="15"/>
        <v>0</v>
      </c>
      <c r="BG123" s="203">
        <f t="shared" si="16"/>
        <v>0</v>
      </c>
      <c r="BH123" s="203">
        <f t="shared" si="17"/>
        <v>0</v>
      </c>
      <c r="BI123" s="203">
        <f t="shared" si="18"/>
        <v>0</v>
      </c>
      <c r="BJ123" s="24" t="s">
        <v>81</v>
      </c>
      <c r="BK123" s="203">
        <f t="shared" si="19"/>
        <v>0</v>
      </c>
      <c r="BL123" s="24" t="s">
        <v>239</v>
      </c>
      <c r="BM123" s="24" t="s">
        <v>578</v>
      </c>
    </row>
    <row r="124" spans="2:65" s="1" customFormat="1" ht="25.5" customHeight="1">
      <c r="B124" s="41"/>
      <c r="C124" s="192" t="s">
        <v>10</v>
      </c>
      <c r="D124" s="192" t="s">
        <v>140</v>
      </c>
      <c r="E124" s="193" t="s">
        <v>579</v>
      </c>
      <c r="F124" s="194" t="s">
        <v>580</v>
      </c>
      <c r="G124" s="195" t="s">
        <v>189</v>
      </c>
      <c r="H124" s="196">
        <v>48</v>
      </c>
      <c r="I124" s="197"/>
      <c r="J124" s="198">
        <f t="shared" si="10"/>
        <v>0</v>
      </c>
      <c r="K124" s="194" t="s">
        <v>144</v>
      </c>
      <c r="L124" s="61"/>
      <c r="M124" s="199" t="s">
        <v>23</v>
      </c>
      <c r="N124" s="200" t="s">
        <v>44</v>
      </c>
      <c r="O124" s="42"/>
      <c r="P124" s="201">
        <f t="shared" si="11"/>
        <v>0</v>
      </c>
      <c r="Q124" s="201">
        <v>0.00019</v>
      </c>
      <c r="R124" s="201">
        <f t="shared" si="12"/>
        <v>0.00912</v>
      </c>
      <c r="S124" s="201">
        <v>0</v>
      </c>
      <c r="T124" s="202">
        <f t="shared" si="13"/>
        <v>0</v>
      </c>
      <c r="AR124" s="24" t="s">
        <v>239</v>
      </c>
      <c r="AT124" s="24" t="s">
        <v>140</v>
      </c>
      <c r="AU124" s="24" t="s">
        <v>83</v>
      </c>
      <c r="AY124" s="24" t="s">
        <v>137</v>
      </c>
      <c r="BE124" s="203">
        <f t="shared" si="14"/>
        <v>0</v>
      </c>
      <c r="BF124" s="203">
        <f t="shared" si="15"/>
        <v>0</v>
      </c>
      <c r="BG124" s="203">
        <f t="shared" si="16"/>
        <v>0</v>
      </c>
      <c r="BH124" s="203">
        <f t="shared" si="17"/>
        <v>0</v>
      </c>
      <c r="BI124" s="203">
        <f t="shared" si="18"/>
        <v>0</v>
      </c>
      <c r="BJ124" s="24" t="s">
        <v>81</v>
      </c>
      <c r="BK124" s="203">
        <f t="shared" si="19"/>
        <v>0</v>
      </c>
      <c r="BL124" s="24" t="s">
        <v>239</v>
      </c>
      <c r="BM124" s="24" t="s">
        <v>581</v>
      </c>
    </row>
    <row r="125" spans="2:65" s="1" customFormat="1" ht="25.5" customHeight="1">
      <c r="B125" s="41"/>
      <c r="C125" s="192" t="s">
        <v>239</v>
      </c>
      <c r="D125" s="192" t="s">
        <v>140</v>
      </c>
      <c r="E125" s="193" t="s">
        <v>582</v>
      </c>
      <c r="F125" s="194" t="s">
        <v>583</v>
      </c>
      <c r="G125" s="195" t="s">
        <v>189</v>
      </c>
      <c r="H125" s="196">
        <v>48</v>
      </c>
      <c r="I125" s="197"/>
      <c r="J125" s="198">
        <f t="shared" si="10"/>
        <v>0</v>
      </c>
      <c r="K125" s="194" t="s">
        <v>144</v>
      </c>
      <c r="L125" s="61"/>
      <c r="M125" s="199" t="s">
        <v>23</v>
      </c>
      <c r="N125" s="200" t="s">
        <v>44</v>
      </c>
      <c r="O125" s="42"/>
      <c r="P125" s="201">
        <f t="shared" si="11"/>
        <v>0</v>
      </c>
      <c r="Q125" s="201">
        <v>1E-05</v>
      </c>
      <c r="R125" s="201">
        <f t="shared" si="12"/>
        <v>0.00048000000000000007</v>
      </c>
      <c r="S125" s="201">
        <v>0</v>
      </c>
      <c r="T125" s="202">
        <f t="shared" si="13"/>
        <v>0</v>
      </c>
      <c r="AR125" s="24" t="s">
        <v>239</v>
      </c>
      <c r="AT125" s="24" t="s">
        <v>140</v>
      </c>
      <c r="AU125" s="24" t="s">
        <v>83</v>
      </c>
      <c r="AY125" s="24" t="s">
        <v>137</v>
      </c>
      <c r="BE125" s="203">
        <f t="shared" si="14"/>
        <v>0</v>
      </c>
      <c r="BF125" s="203">
        <f t="shared" si="15"/>
        <v>0</v>
      </c>
      <c r="BG125" s="203">
        <f t="shared" si="16"/>
        <v>0</v>
      </c>
      <c r="BH125" s="203">
        <f t="shared" si="17"/>
        <v>0</v>
      </c>
      <c r="BI125" s="203">
        <f t="shared" si="18"/>
        <v>0</v>
      </c>
      <c r="BJ125" s="24" t="s">
        <v>81</v>
      </c>
      <c r="BK125" s="203">
        <f t="shared" si="19"/>
        <v>0</v>
      </c>
      <c r="BL125" s="24" t="s">
        <v>239</v>
      </c>
      <c r="BM125" s="24" t="s">
        <v>584</v>
      </c>
    </row>
    <row r="126" spans="2:65" s="1" customFormat="1" ht="16.5" customHeight="1">
      <c r="B126" s="41"/>
      <c r="C126" s="192" t="s">
        <v>244</v>
      </c>
      <c r="D126" s="192" t="s">
        <v>140</v>
      </c>
      <c r="E126" s="193" t="s">
        <v>585</v>
      </c>
      <c r="F126" s="194" t="s">
        <v>554</v>
      </c>
      <c r="G126" s="195" t="s">
        <v>555</v>
      </c>
      <c r="H126" s="196">
        <v>1</v>
      </c>
      <c r="I126" s="197"/>
      <c r="J126" s="198">
        <f t="shared" si="10"/>
        <v>0</v>
      </c>
      <c r="K126" s="194" t="s">
        <v>23</v>
      </c>
      <c r="L126" s="61"/>
      <c r="M126" s="199" t="s">
        <v>23</v>
      </c>
      <c r="N126" s="200" t="s">
        <v>44</v>
      </c>
      <c r="O126" s="42"/>
      <c r="P126" s="201">
        <f t="shared" si="11"/>
        <v>0</v>
      </c>
      <c r="Q126" s="201">
        <v>1E-05</v>
      </c>
      <c r="R126" s="201">
        <f t="shared" si="12"/>
        <v>1E-05</v>
      </c>
      <c r="S126" s="201">
        <v>0</v>
      </c>
      <c r="T126" s="202">
        <f t="shared" si="13"/>
        <v>0</v>
      </c>
      <c r="AR126" s="24" t="s">
        <v>239</v>
      </c>
      <c r="AT126" s="24" t="s">
        <v>140</v>
      </c>
      <c r="AU126" s="24" t="s">
        <v>83</v>
      </c>
      <c r="AY126" s="24" t="s">
        <v>137</v>
      </c>
      <c r="BE126" s="203">
        <f t="shared" si="14"/>
        <v>0</v>
      </c>
      <c r="BF126" s="203">
        <f t="shared" si="15"/>
        <v>0</v>
      </c>
      <c r="BG126" s="203">
        <f t="shared" si="16"/>
        <v>0</v>
      </c>
      <c r="BH126" s="203">
        <f t="shared" si="17"/>
        <v>0</v>
      </c>
      <c r="BI126" s="203">
        <f t="shared" si="18"/>
        <v>0</v>
      </c>
      <c r="BJ126" s="24" t="s">
        <v>81</v>
      </c>
      <c r="BK126" s="203">
        <f t="shared" si="19"/>
        <v>0</v>
      </c>
      <c r="BL126" s="24" t="s">
        <v>239</v>
      </c>
      <c r="BM126" s="24" t="s">
        <v>586</v>
      </c>
    </row>
    <row r="127" spans="2:65" s="1" customFormat="1" ht="38.25" customHeight="1">
      <c r="B127" s="41"/>
      <c r="C127" s="192" t="s">
        <v>250</v>
      </c>
      <c r="D127" s="192" t="s">
        <v>140</v>
      </c>
      <c r="E127" s="193" t="s">
        <v>587</v>
      </c>
      <c r="F127" s="194" t="s">
        <v>588</v>
      </c>
      <c r="G127" s="195" t="s">
        <v>234</v>
      </c>
      <c r="H127" s="196">
        <v>0.058</v>
      </c>
      <c r="I127" s="197"/>
      <c r="J127" s="198">
        <f t="shared" si="10"/>
        <v>0</v>
      </c>
      <c r="K127" s="194" t="s">
        <v>144</v>
      </c>
      <c r="L127" s="61"/>
      <c r="M127" s="199" t="s">
        <v>23</v>
      </c>
      <c r="N127" s="200" t="s">
        <v>44</v>
      </c>
      <c r="O127" s="42"/>
      <c r="P127" s="201">
        <f t="shared" si="11"/>
        <v>0</v>
      </c>
      <c r="Q127" s="201">
        <v>0</v>
      </c>
      <c r="R127" s="201">
        <f t="shared" si="12"/>
        <v>0</v>
      </c>
      <c r="S127" s="201">
        <v>0</v>
      </c>
      <c r="T127" s="202">
        <f t="shared" si="13"/>
        <v>0</v>
      </c>
      <c r="AR127" s="24" t="s">
        <v>239</v>
      </c>
      <c r="AT127" s="24" t="s">
        <v>140</v>
      </c>
      <c r="AU127" s="24" t="s">
        <v>83</v>
      </c>
      <c r="AY127" s="24" t="s">
        <v>137</v>
      </c>
      <c r="BE127" s="203">
        <f t="shared" si="14"/>
        <v>0</v>
      </c>
      <c r="BF127" s="203">
        <f t="shared" si="15"/>
        <v>0</v>
      </c>
      <c r="BG127" s="203">
        <f t="shared" si="16"/>
        <v>0</v>
      </c>
      <c r="BH127" s="203">
        <f t="shared" si="17"/>
        <v>0</v>
      </c>
      <c r="BI127" s="203">
        <f t="shared" si="18"/>
        <v>0</v>
      </c>
      <c r="BJ127" s="24" t="s">
        <v>81</v>
      </c>
      <c r="BK127" s="203">
        <f t="shared" si="19"/>
        <v>0</v>
      </c>
      <c r="BL127" s="24" t="s">
        <v>239</v>
      </c>
      <c r="BM127" s="24" t="s">
        <v>589</v>
      </c>
    </row>
    <row r="128" spans="2:65" s="1" customFormat="1" ht="38.25" customHeight="1">
      <c r="B128" s="41"/>
      <c r="C128" s="192" t="s">
        <v>258</v>
      </c>
      <c r="D128" s="192" t="s">
        <v>140</v>
      </c>
      <c r="E128" s="193" t="s">
        <v>590</v>
      </c>
      <c r="F128" s="194" t="s">
        <v>591</v>
      </c>
      <c r="G128" s="195" t="s">
        <v>234</v>
      </c>
      <c r="H128" s="196">
        <v>0.058</v>
      </c>
      <c r="I128" s="197"/>
      <c r="J128" s="198">
        <f t="shared" si="10"/>
        <v>0</v>
      </c>
      <c r="K128" s="194" t="s">
        <v>144</v>
      </c>
      <c r="L128" s="61"/>
      <c r="M128" s="199" t="s">
        <v>23</v>
      </c>
      <c r="N128" s="200" t="s">
        <v>44</v>
      </c>
      <c r="O128" s="42"/>
      <c r="P128" s="201">
        <f t="shared" si="11"/>
        <v>0</v>
      </c>
      <c r="Q128" s="201">
        <v>0</v>
      </c>
      <c r="R128" s="201">
        <f t="shared" si="12"/>
        <v>0</v>
      </c>
      <c r="S128" s="201">
        <v>0</v>
      </c>
      <c r="T128" s="202">
        <f t="shared" si="13"/>
        <v>0</v>
      </c>
      <c r="AR128" s="24" t="s">
        <v>239</v>
      </c>
      <c r="AT128" s="24" t="s">
        <v>140</v>
      </c>
      <c r="AU128" s="24" t="s">
        <v>83</v>
      </c>
      <c r="AY128" s="24" t="s">
        <v>137</v>
      </c>
      <c r="BE128" s="203">
        <f t="shared" si="14"/>
        <v>0</v>
      </c>
      <c r="BF128" s="203">
        <f t="shared" si="15"/>
        <v>0</v>
      </c>
      <c r="BG128" s="203">
        <f t="shared" si="16"/>
        <v>0</v>
      </c>
      <c r="BH128" s="203">
        <f t="shared" si="17"/>
        <v>0</v>
      </c>
      <c r="BI128" s="203">
        <f t="shared" si="18"/>
        <v>0</v>
      </c>
      <c r="BJ128" s="24" t="s">
        <v>81</v>
      </c>
      <c r="BK128" s="203">
        <f t="shared" si="19"/>
        <v>0</v>
      </c>
      <c r="BL128" s="24" t="s">
        <v>239</v>
      </c>
      <c r="BM128" s="24" t="s">
        <v>592</v>
      </c>
    </row>
    <row r="129" spans="2:63" s="10" customFormat="1" ht="29.85" customHeight="1">
      <c r="B129" s="176"/>
      <c r="C129" s="177"/>
      <c r="D129" s="178" t="s">
        <v>72</v>
      </c>
      <c r="E129" s="190" t="s">
        <v>287</v>
      </c>
      <c r="F129" s="190" t="s">
        <v>288</v>
      </c>
      <c r="G129" s="177"/>
      <c r="H129" s="177"/>
      <c r="I129" s="180"/>
      <c r="J129" s="191">
        <f>BK129</f>
        <v>0</v>
      </c>
      <c r="K129" s="177"/>
      <c r="L129" s="182"/>
      <c r="M129" s="183"/>
      <c r="N129" s="184"/>
      <c r="O129" s="184"/>
      <c r="P129" s="185">
        <f>SUM(P130:P176)</f>
        <v>0</v>
      </c>
      <c r="Q129" s="184"/>
      <c r="R129" s="185">
        <f>SUM(R130:R176)</f>
        <v>0.24972</v>
      </c>
      <c r="S129" s="184"/>
      <c r="T129" s="186">
        <f>SUM(T130:T176)</f>
        <v>0</v>
      </c>
      <c r="AR129" s="187" t="s">
        <v>83</v>
      </c>
      <c r="AT129" s="188" t="s">
        <v>72</v>
      </c>
      <c r="AU129" s="188" t="s">
        <v>81</v>
      </c>
      <c r="AY129" s="187" t="s">
        <v>137</v>
      </c>
      <c r="BK129" s="189">
        <f>SUM(BK130:BK176)</f>
        <v>0</v>
      </c>
    </row>
    <row r="130" spans="2:65" s="1" customFormat="1" ht="25.5" customHeight="1">
      <c r="B130" s="41"/>
      <c r="C130" s="192" t="s">
        <v>262</v>
      </c>
      <c r="D130" s="192" t="s">
        <v>140</v>
      </c>
      <c r="E130" s="193" t="s">
        <v>593</v>
      </c>
      <c r="F130" s="194" t="s">
        <v>594</v>
      </c>
      <c r="G130" s="195" t="s">
        <v>292</v>
      </c>
      <c r="H130" s="196">
        <v>3</v>
      </c>
      <c r="I130" s="197"/>
      <c r="J130" s="198">
        <f>ROUND(I130*H130,2)</f>
        <v>0</v>
      </c>
      <c r="K130" s="194" t="s">
        <v>144</v>
      </c>
      <c r="L130" s="61"/>
      <c r="M130" s="199" t="s">
        <v>23</v>
      </c>
      <c r="N130" s="200" t="s">
        <v>44</v>
      </c>
      <c r="O130" s="42"/>
      <c r="P130" s="201">
        <f>O130*H130</f>
        <v>0</v>
      </c>
      <c r="Q130" s="201">
        <v>0.01692</v>
      </c>
      <c r="R130" s="201">
        <f>Q130*H130</f>
        <v>0.05076</v>
      </c>
      <c r="S130" s="201">
        <v>0</v>
      </c>
      <c r="T130" s="202">
        <f>S130*H130</f>
        <v>0</v>
      </c>
      <c r="AR130" s="24" t="s">
        <v>239</v>
      </c>
      <c r="AT130" s="24" t="s">
        <v>140</v>
      </c>
      <c r="AU130" s="24" t="s">
        <v>83</v>
      </c>
      <c r="AY130" s="24" t="s">
        <v>137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24" t="s">
        <v>81</v>
      </c>
      <c r="BK130" s="203">
        <f>ROUND(I130*H130,2)</f>
        <v>0</v>
      </c>
      <c r="BL130" s="24" t="s">
        <v>239</v>
      </c>
      <c r="BM130" s="24" t="s">
        <v>595</v>
      </c>
    </row>
    <row r="131" spans="2:51" s="11" customFormat="1" ht="13.5">
      <c r="B131" s="204"/>
      <c r="C131" s="205"/>
      <c r="D131" s="206" t="s">
        <v>147</v>
      </c>
      <c r="E131" s="207" t="s">
        <v>23</v>
      </c>
      <c r="F131" s="208" t="s">
        <v>527</v>
      </c>
      <c r="G131" s="205"/>
      <c r="H131" s="207" t="s">
        <v>23</v>
      </c>
      <c r="I131" s="209"/>
      <c r="J131" s="205"/>
      <c r="K131" s="205"/>
      <c r="L131" s="210"/>
      <c r="M131" s="211"/>
      <c r="N131" s="212"/>
      <c r="O131" s="212"/>
      <c r="P131" s="212"/>
      <c r="Q131" s="212"/>
      <c r="R131" s="212"/>
      <c r="S131" s="212"/>
      <c r="T131" s="213"/>
      <c r="AT131" s="214" t="s">
        <v>147</v>
      </c>
      <c r="AU131" s="214" t="s">
        <v>83</v>
      </c>
      <c r="AV131" s="11" t="s">
        <v>81</v>
      </c>
      <c r="AW131" s="11" t="s">
        <v>36</v>
      </c>
      <c r="AX131" s="11" t="s">
        <v>73</v>
      </c>
      <c r="AY131" s="214" t="s">
        <v>137</v>
      </c>
    </row>
    <row r="132" spans="2:51" s="12" customFormat="1" ht="13.5">
      <c r="B132" s="215"/>
      <c r="C132" s="216"/>
      <c r="D132" s="206" t="s">
        <v>147</v>
      </c>
      <c r="E132" s="217" t="s">
        <v>23</v>
      </c>
      <c r="F132" s="218" t="s">
        <v>294</v>
      </c>
      <c r="G132" s="216"/>
      <c r="H132" s="219">
        <v>3</v>
      </c>
      <c r="I132" s="220"/>
      <c r="J132" s="216"/>
      <c r="K132" s="216"/>
      <c r="L132" s="221"/>
      <c r="M132" s="222"/>
      <c r="N132" s="223"/>
      <c r="O132" s="223"/>
      <c r="P132" s="223"/>
      <c r="Q132" s="223"/>
      <c r="R132" s="223"/>
      <c r="S132" s="223"/>
      <c r="T132" s="224"/>
      <c r="AT132" s="225" t="s">
        <v>147</v>
      </c>
      <c r="AU132" s="225" t="s">
        <v>83</v>
      </c>
      <c r="AV132" s="12" t="s">
        <v>83</v>
      </c>
      <c r="AW132" s="12" t="s">
        <v>36</v>
      </c>
      <c r="AX132" s="12" t="s">
        <v>73</v>
      </c>
      <c r="AY132" s="225" t="s">
        <v>137</v>
      </c>
    </row>
    <row r="133" spans="2:51" s="14" customFormat="1" ht="13.5">
      <c r="B133" s="237"/>
      <c r="C133" s="238"/>
      <c r="D133" s="206" t="s">
        <v>147</v>
      </c>
      <c r="E133" s="239" t="s">
        <v>23</v>
      </c>
      <c r="F133" s="240" t="s">
        <v>155</v>
      </c>
      <c r="G133" s="238"/>
      <c r="H133" s="241">
        <v>3</v>
      </c>
      <c r="I133" s="242"/>
      <c r="J133" s="238"/>
      <c r="K133" s="238"/>
      <c r="L133" s="243"/>
      <c r="M133" s="244"/>
      <c r="N133" s="245"/>
      <c r="O133" s="245"/>
      <c r="P133" s="245"/>
      <c r="Q133" s="245"/>
      <c r="R133" s="245"/>
      <c r="S133" s="245"/>
      <c r="T133" s="246"/>
      <c r="AT133" s="247" t="s">
        <v>147</v>
      </c>
      <c r="AU133" s="247" t="s">
        <v>83</v>
      </c>
      <c r="AV133" s="14" t="s">
        <v>145</v>
      </c>
      <c r="AW133" s="14" t="s">
        <v>36</v>
      </c>
      <c r="AX133" s="14" t="s">
        <v>81</v>
      </c>
      <c r="AY133" s="247" t="s">
        <v>137</v>
      </c>
    </row>
    <row r="134" spans="2:65" s="1" customFormat="1" ht="16.5" customHeight="1">
      <c r="B134" s="41"/>
      <c r="C134" s="192" t="s">
        <v>9</v>
      </c>
      <c r="D134" s="192" t="s">
        <v>140</v>
      </c>
      <c r="E134" s="193" t="s">
        <v>596</v>
      </c>
      <c r="F134" s="194" t="s">
        <v>597</v>
      </c>
      <c r="G134" s="195" t="s">
        <v>292</v>
      </c>
      <c r="H134" s="196">
        <v>3</v>
      </c>
      <c r="I134" s="197"/>
      <c r="J134" s="198">
        <f>ROUND(I134*H134,2)</f>
        <v>0</v>
      </c>
      <c r="K134" s="194" t="s">
        <v>144</v>
      </c>
      <c r="L134" s="61"/>
      <c r="M134" s="199" t="s">
        <v>23</v>
      </c>
      <c r="N134" s="200" t="s">
        <v>44</v>
      </c>
      <c r="O134" s="42"/>
      <c r="P134" s="201">
        <f>O134*H134</f>
        <v>0</v>
      </c>
      <c r="Q134" s="201">
        <v>0.01808</v>
      </c>
      <c r="R134" s="201">
        <f>Q134*H134</f>
        <v>0.05424</v>
      </c>
      <c r="S134" s="201">
        <v>0</v>
      </c>
      <c r="T134" s="202">
        <f>S134*H134</f>
        <v>0</v>
      </c>
      <c r="AR134" s="24" t="s">
        <v>239</v>
      </c>
      <c r="AT134" s="24" t="s">
        <v>140</v>
      </c>
      <c r="AU134" s="24" t="s">
        <v>83</v>
      </c>
      <c r="AY134" s="24" t="s">
        <v>137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24" t="s">
        <v>81</v>
      </c>
      <c r="BK134" s="203">
        <f>ROUND(I134*H134,2)</f>
        <v>0</v>
      </c>
      <c r="BL134" s="24" t="s">
        <v>239</v>
      </c>
      <c r="BM134" s="24" t="s">
        <v>598</v>
      </c>
    </row>
    <row r="135" spans="2:51" s="11" customFormat="1" ht="13.5">
      <c r="B135" s="204"/>
      <c r="C135" s="205"/>
      <c r="D135" s="206" t="s">
        <v>147</v>
      </c>
      <c r="E135" s="207" t="s">
        <v>23</v>
      </c>
      <c r="F135" s="208" t="s">
        <v>527</v>
      </c>
      <c r="G135" s="205"/>
      <c r="H135" s="207" t="s">
        <v>23</v>
      </c>
      <c r="I135" s="209"/>
      <c r="J135" s="205"/>
      <c r="K135" s="205"/>
      <c r="L135" s="210"/>
      <c r="M135" s="211"/>
      <c r="N135" s="212"/>
      <c r="O135" s="212"/>
      <c r="P135" s="212"/>
      <c r="Q135" s="212"/>
      <c r="R135" s="212"/>
      <c r="S135" s="212"/>
      <c r="T135" s="213"/>
      <c r="AT135" s="214" t="s">
        <v>147</v>
      </c>
      <c r="AU135" s="214" t="s">
        <v>83</v>
      </c>
      <c r="AV135" s="11" t="s">
        <v>81</v>
      </c>
      <c r="AW135" s="11" t="s">
        <v>36</v>
      </c>
      <c r="AX135" s="11" t="s">
        <v>73</v>
      </c>
      <c r="AY135" s="214" t="s">
        <v>137</v>
      </c>
    </row>
    <row r="136" spans="2:51" s="12" customFormat="1" ht="13.5">
      <c r="B136" s="215"/>
      <c r="C136" s="216"/>
      <c r="D136" s="206" t="s">
        <v>147</v>
      </c>
      <c r="E136" s="217" t="s">
        <v>23</v>
      </c>
      <c r="F136" s="218" t="s">
        <v>294</v>
      </c>
      <c r="G136" s="216"/>
      <c r="H136" s="219">
        <v>3</v>
      </c>
      <c r="I136" s="220"/>
      <c r="J136" s="216"/>
      <c r="K136" s="216"/>
      <c r="L136" s="221"/>
      <c r="M136" s="222"/>
      <c r="N136" s="223"/>
      <c r="O136" s="223"/>
      <c r="P136" s="223"/>
      <c r="Q136" s="223"/>
      <c r="R136" s="223"/>
      <c r="S136" s="223"/>
      <c r="T136" s="224"/>
      <c r="AT136" s="225" t="s">
        <v>147</v>
      </c>
      <c r="AU136" s="225" t="s">
        <v>83</v>
      </c>
      <c r="AV136" s="12" t="s">
        <v>83</v>
      </c>
      <c r="AW136" s="12" t="s">
        <v>36</v>
      </c>
      <c r="AX136" s="12" t="s">
        <v>73</v>
      </c>
      <c r="AY136" s="225" t="s">
        <v>137</v>
      </c>
    </row>
    <row r="137" spans="2:51" s="14" customFormat="1" ht="13.5">
      <c r="B137" s="237"/>
      <c r="C137" s="238"/>
      <c r="D137" s="206" t="s">
        <v>147</v>
      </c>
      <c r="E137" s="239" t="s">
        <v>23</v>
      </c>
      <c r="F137" s="240" t="s">
        <v>155</v>
      </c>
      <c r="G137" s="238"/>
      <c r="H137" s="241">
        <v>3</v>
      </c>
      <c r="I137" s="242"/>
      <c r="J137" s="238"/>
      <c r="K137" s="238"/>
      <c r="L137" s="243"/>
      <c r="M137" s="244"/>
      <c r="N137" s="245"/>
      <c r="O137" s="245"/>
      <c r="P137" s="245"/>
      <c r="Q137" s="245"/>
      <c r="R137" s="245"/>
      <c r="S137" s="245"/>
      <c r="T137" s="246"/>
      <c r="AT137" s="247" t="s">
        <v>147</v>
      </c>
      <c r="AU137" s="247" t="s">
        <v>83</v>
      </c>
      <c r="AV137" s="14" t="s">
        <v>145</v>
      </c>
      <c r="AW137" s="14" t="s">
        <v>36</v>
      </c>
      <c r="AX137" s="14" t="s">
        <v>81</v>
      </c>
      <c r="AY137" s="247" t="s">
        <v>137</v>
      </c>
    </row>
    <row r="138" spans="2:65" s="1" customFormat="1" ht="25.5" customHeight="1">
      <c r="B138" s="41"/>
      <c r="C138" s="192" t="s">
        <v>274</v>
      </c>
      <c r="D138" s="192" t="s">
        <v>140</v>
      </c>
      <c r="E138" s="193" t="s">
        <v>599</v>
      </c>
      <c r="F138" s="194" t="s">
        <v>600</v>
      </c>
      <c r="G138" s="195" t="s">
        <v>292</v>
      </c>
      <c r="H138" s="196">
        <v>3</v>
      </c>
      <c r="I138" s="197"/>
      <c r="J138" s="198">
        <f>ROUND(I138*H138,2)</f>
        <v>0</v>
      </c>
      <c r="K138" s="194" t="s">
        <v>144</v>
      </c>
      <c r="L138" s="61"/>
      <c r="M138" s="199" t="s">
        <v>23</v>
      </c>
      <c r="N138" s="200" t="s">
        <v>44</v>
      </c>
      <c r="O138" s="42"/>
      <c r="P138" s="201">
        <f>O138*H138</f>
        <v>0</v>
      </c>
      <c r="Q138" s="201">
        <v>0.01525</v>
      </c>
      <c r="R138" s="201">
        <f>Q138*H138</f>
        <v>0.04575</v>
      </c>
      <c r="S138" s="201">
        <v>0</v>
      </c>
      <c r="T138" s="202">
        <f>S138*H138</f>
        <v>0</v>
      </c>
      <c r="AR138" s="24" t="s">
        <v>239</v>
      </c>
      <c r="AT138" s="24" t="s">
        <v>140</v>
      </c>
      <c r="AU138" s="24" t="s">
        <v>83</v>
      </c>
      <c r="AY138" s="24" t="s">
        <v>137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24" t="s">
        <v>81</v>
      </c>
      <c r="BK138" s="203">
        <f>ROUND(I138*H138,2)</f>
        <v>0</v>
      </c>
      <c r="BL138" s="24" t="s">
        <v>239</v>
      </c>
      <c r="BM138" s="24" t="s">
        <v>601</v>
      </c>
    </row>
    <row r="139" spans="2:51" s="11" customFormat="1" ht="13.5">
      <c r="B139" s="204"/>
      <c r="C139" s="205"/>
      <c r="D139" s="206" t="s">
        <v>147</v>
      </c>
      <c r="E139" s="207" t="s">
        <v>23</v>
      </c>
      <c r="F139" s="208" t="s">
        <v>527</v>
      </c>
      <c r="G139" s="205"/>
      <c r="H139" s="207" t="s">
        <v>23</v>
      </c>
      <c r="I139" s="209"/>
      <c r="J139" s="205"/>
      <c r="K139" s="205"/>
      <c r="L139" s="210"/>
      <c r="M139" s="211"/>
      <c r="N139" s="212"/>
      <c r="O139" s="212"/>
      <c r="P139" s="212"/>
      <c r="Q139" s="212"/>
      <c r="R139" s="212"/>
      <c r="S139" s="212"/>
      <c r="T139" s="213"/>
      <c r="AT139" s="214" t="s">
        <v>147</v>
      </c>
      <c r="AU139" s="214" t="s">
        <v>83</v>
      </c>
      <c r="AV139" s="11" t="s">
        <v>81</v>
      </c>
      <c r="AW139" s="11" t="s">
        <v>36</v>
      </c>
      <c r="AX139" s="11" t="s">
        <v>73</v>
      </c>
      <c r="AY139" s="214" t="s">
        <v>137</v>
      </c>
    </row>
    <row r="140" spans="2:51" s="12" customFormat="1" ht="13.5">
      <c r="B140" s="215"/>
      <c r="C140" s="216"/>
      <c r="D140" s="206" t="s">
        <v>147</v>
      </c>
      <c r="E140" s="217" t="s">
        <v>23</v>
      </c>
      <c r="F140" s="218" t="s">
        <v>294</v>
      </c>
      <c r="G140" s="216"/>
      <c r="H140" s="219">
        <v>3</v>
      </c>
      <c r="I140" s="220"/>
      <c r="J140" s="216"/>
      <c r="K140" s="216"/>
      <c r="L140" s="221"/>
      <c r="M140" s="222"/>
      <c r="N140" s="223"/>
      <c r="O140" s="223"/>
      <c r="P140" s="223"/>
      <c r="Q140" s="223"/>
      <c r="R140" s="223"/>
      <c r="S140" s="223"/>
      <c r="T140" s="224"/>
      <c r="AT140" s="225" t="s">
        <v>147</v>
      </c>
      <c r="AU140" s="225" t="s">
        <v>83</v>
      </c>
      <c r="AV140" s="12" t="s">
        <v>83</v>
      </c>
      <c r="AW140" s="12" t="s">
        <v>36</v>
      </c>
      <c r="AX140" s="12" t="s">
        <v>73</v>
      </c>
      <c r="AY140" s="225" t="s">
        <v>137</v>
      </c>
    </row>
    <row r="141" spans="2:51" s="14" customFormat="1" ht="13.5">
      <c r="B141" s="237"/>
      <c r="C141" s="238"/>
      <c r="D141" s="206" t="s">
        <v>147</v>
      </c>
      <c r="E141" s="239" t="s">
        <v>23</v>
      </c>
      <c r="F141" s="240" t="s">
        <v>155</v>
      </c>
      <c r="G141" s="238"/>
      <c r="H141" s="241">
        <v>3</v>
      </c>
      <c r="I141" s="242"/>
      <c r="J141" s="238"/>
      <c r="K141" s="238"/>
      <c r="L141" s="243"/>
      <c r="M141" s="244"/>
      <c r="N141" s="245"/>
      <c r="O141" s="245"/>
      <c r="P141" s="245"/>
      <c r="Q141" s="245"/>
      <c r="R141" s="245"/>
      <c r="S141" s="245"/>
      <c r="T141" s="246"/>
      <c r="AT141" s="247" t="s">
        <v>147</v>
      </c>
      <c r="AU141" s="247" t="s">
        <v>83</v>
      </c>
      <c r="AV141" s="14" t="s">
        <v>145</v>
      </c>
      <c r="AW141" s="14" t="s">
        <v>36</v>
      </c>
      <c r="AX141" s="14" t="s">
        <v>81</v>
      </c>
      <c r="AY141" s="247" t="s">
        <v>137</v>
      </c>
    </row>
    <row r="142" spans="2:65" s="1" customFormat="1" ht="16.5" customHeight="1">
      <c r="B142" s="41"/>
      <c r="C142" s="192" t="s">
        <v>279</v>
      </c>
      <c r="D142" s="192" t="s">
        <v>140</v>
      </c>
      <c r="E142" s="193" t="s">
        <v>602</v>
      </c>
      <c r="F142" s="194" t="s">
        <v>603</v>
      </c>
      <c r="G142" s="195" t="s">
        <v>292</v>
      </c>
      <c r="H142" s="196">
        <v>1</v>
      </c>
      <c r="I142" s="197"/>
      <c r="J142" s="198">
        <f>ROUND(I142*H142,2)</f>
        <v>0</v>
      </c>
      <c r="K142" s="194" t="s">
        <v>144</v>
      </c>
      <c r="L142" s="61"/>
      <c r="M142" s="199" t="s">
        <v>23</v>
      </c>
      <c r="N142" s="200" t="s">
        <v>44</v>
      </c>
      <c r="O142" s="42"/>
      <c r="P142" s="201">
        <f>O142*H142</f>
        <v>0</v>
      </c>
      <c r="Q142" s="201">
        <v>0.00034</v>
      </c>
      <c r="R142" s="201">
        <f>Q142*H142</f>
        <v>0.00034</v>
      </c>
      <c r="S142" s="201">
        <v>0</v>
      </c>
      <c r="T142" s="202">
        <f>S142*H142</f>
        <v>0</v>
      </c>
      <c r="AR142" s="24" t="s">
        <v>239</v>
      </c>
      <c r="AT142" s="24" t="s">
        <v>140</v>
      </c>
      <c r="AU142" s="24" t="s">
        <v>83</v>
      </c>
      <c r="AY142" s="24" t="s">
        <v>137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24" t="s">
        <v>81</v>
      </c>
      <c r="BK142" s="203">
        <f>ROUND(I142*H142,2)</f>
        <v>0</v>
      </c>
      <c r="BL142" s="24" t="s">
        <v>239</v>
      </c>
      <c r="BM142" s="24" t="s">
        <v>604</v>
      </c>
    </row>
    <row r="143" spans="2:51" s="11" customFormat="1" ht="13.5">
      <c r="B143" s="204"/>
      <c r="C143" s="205"/>
      <c r="D143" s="206" t="s">
        <v>147</v>
      </c>
      <c r="E143" s="207" t="s">
        <v>23</v>
      </c>
      <c r="F143" s="208" t="s">
        <v>527</v>
      </c>
      <c r="G143" s="205"/>
      <c r="H143" s="207" t="s">
        <v>23</v>
      </c>
      <c r="I143" s="209"/>
      <c r="J143" s="205"/>
      <c r="K143" s="205"/>
      <c r="L143" s="210"/>
      <c r="M143" s="211"/>
      <c r="N143" s="212"/>
      <c r="O143" s="212"/>
      <c r="P143" s="212"/>
      <c r="Q143" s="212"/>
      <c r="R143" s="212"/>
      <c r="S143" s="212"/>
      <c r="T143" s="213"/>
      <c r="AT143" s="214" t="s">
        <v>147</v>
      </c>
      <c r="AU143" s="214" t="s">
        <v>83</v>
      </c>
      <c r="AV143" s="11" t="s">
        <v>81</v>
      </c>
      <c r="AW143" s="11" t="s">
        <v>36</v>
      </c>
      <c r="AX143" s="11" t="s">
        <v>73</v>
      </c>
      <c r="AY143" s="214" t="s">
        <v>137</v>
      </c>
    </row>
    <row r="144" spans="2:51" s="12" customFormat="1" ht="13.5">
      <c r="B144" s="215"/>
      <c r="C144" s="216"/>
      <c r="D144" s="206" t="s">
        <v>147</v>
      </c>
      <c r="E144" s="217" t="s">
        <v>23</v>
      </c>
      <c r="F144" s="218" t="s">
        <v>605</v>
      </c>
      <c r="G144" s="216"/>
      <c r="H144" s="219">
        <v>1</v>
      </c>
      <c r="I144" s="220"/>
      <c r="J144" s="216"/>
      <c r="K144" s="216"/>
      <c r="L144" s="221"/>
      <c r="M144" s="222"/>
      <c r="N144" s="223"/>
      <c r="O144" s="223"/>
      <c r="P144" s="223"/>
      <c r="Q144" s="223"/>
      <c r="R144" s="223"/>
      <c r="S144" s="223"/>
      <c r="T144" s="224"/>
      <c r="AT144" s="225" t="s">
        <v>147</v>
      </c>
      <c r="AU144" s="225" t="s">
        <v>83</v>
      </c>
      <c r="AV144" s="12" t="s">
        <v>83</v>
      </c>
      <c r="AW144" s="12" t="s">
        <v>36</v>
      </c>
      <c r="AX144" s="12" t="s">
        <v>73</v>
      </c>
      <c r="AY144" s="225" t="s">
        <v>137</v>
      </c>
    </row>
    <row r="145" spans="2:51" s="14" customFormat="1" ht="13.5">
      <c r="B145" s="237"/>
      <c r="C145" s="238"/>
      <c r="D145" s="206" t="s">
        <v>147</v>
      </c>
      <c r="E145" s="239" t="s">
        <v>23</v>
      </c>
      <c r="F145" s="240" t="s">
        <v>155</v>
      </c>
      <c r="G145" s="238"/>
      <c r="H145" s="241">
        <v>1</v>
      </c>
      <c r="I145" s="242"/>
      <c r="J145" s="238"/>
      <c r="K145" s="238"/>
      <c r="L145" s="243"/>
      <c r="M145" s="244"/>
      <c r="N145" s="245"/>
      <c r="O145" s="245"/>
      <c r="P145" s="245"/>
      <c r="Q145" s="245"/>
      <c r="R145" s="245"/>
      <c r="S145" s="245"/>
      <c r="T145" s="246"/>
      <c r="AT145" s="247" t="s">
        <v>147</v>
      </c>
      <c r="AU145" s="247" t="s">
        <v>83</v>
      </c>
      <c r="AV145" s="14" t="s">
        <v>145</v>
      </c>
      <c r="AW145" s="14" t="s">
        <v>36</v>
      </c>
      <c r="AX145" s="14" t="s">
        <v>81</v>
      </c>
      <c r="AY145" s="247" t="s">
        <v>137</v>
      </c>
    </row>
    <row r="146" spans="2:65" s="1" customFormat="1" ht="16.5" customHeight="1">
      <c r="B146" s="41"/>
      <c r="C146" s="248" t="s">
        <v>283</v>
      </c>
      <c r="D146" s="248" t="s">
        <v>194</v>
      </c>
      <c r="E146" s="249" t="s">
        <v>606</v>
      </c>
      <c r="F146" s="250" t="s">
        <v>607</v>
      </c>
      <c r="G146" s="251" t="s">
        <v>335</v>
      </c>
      <c r="H146" s="252">
        <v>1</v>
      </c>
      <c r="I146" s="253"/>
      <c r="J146" s="254">
        <f>ROUND(I146*H146,2)</f>
        <v>0</v>
      </c>
      <c r="K146" s="250" t="s">
        <v>23</v>
      </c>
      <c r="L146" s="255"/>
      <c r="M146" s="256" t="s">
        <v>23</v>
      </c>
      <c r="N146" s="257" t="s">
        <v>44</v>
      </c>
      <c r="O146" s="42"/>
      <c r="P146" s="201">
        <f>O146*H146</f>
        <v>0</v>
      </c>
      <c r="Q146" s="201">
        <v>0.041</v>
      </c>
      <c r="R146" s="201">
        <f>Q146*H146</f>
        <v>0.041</v>
      </c>
      <c r="S146" s="201">
        <v>0</v>
      </c>
      <c r="T146" s="202">
        <f>S146*H146</f>
        <v>0</v>
      </c>
      <c r="AR146" s="24" t="s">
        <v>277</v>
      </c>
      <c r="AT146" s="24" t="s">
        <v>194</v>
      </c>
      <c r="AU146" s="24" t="s">
        <v>83</v>
      </c>
      <c r="AY146" s="24" t="s">
        <v>137</v>
      </c>
      <c r="BE146" s="203">
        <f>IF(N146="základní",J146,0)</f>
        <v>0</v>
      </c>
      <c r="BF146" s="203">
        <f>IF(N146="snížená",J146,0)</f>
        <v>0</v>
      </c>
      <c r="BG146" s="203">
        <f>IF(N146="zákl. přenesená",J146,0)</f>
        <v>0</v>
      </c>
      <c r="BH146" s="203">
        <f>IF(N146="sníž. přenesená",J146,0)</f>
        <v>0</v>
      </c>
      <c r="BI146" s="203">
        <f>IF(N146="nulová",J146,0)</f>
        <v>0</v>
      </c>
      <c r="BJ146" s="24" t="s">
        <v>81</v>
      </c>
      <c r="BK146" s="203">
        <f>ROUND(I146*H146,2)</f>
        <v>0</v>
      </c>
      <c r="BL146" s="24" t="s">
        <v>239</v>
      </c>
      <c r="BM146" s="24" t="s">
        <v>608</v>
      </c>
    </row>
    <row r="147" spans="2:65" s="1" customFormat="1" ht="16.5" customHeight="1">
      <c r="B147" s="41"/>
      <c r="C147" s="192" t="s">
        <v>289</v>
      </c>
      <c r="D147" s="192" t="s">
        <v>140</v>
      </c>
      <c r="E147" s="193" t="s">
        <v>609</v>
      </c>
      <c r="F147" s="194" t="s">
        <v>610</v>
      </c>
      <c r="G147" s="195" t="s">
        <v>292</v>
      </c>
      <c r="H147" s="196">
        <v>3</v>
      </c>
      <c r="I147" s="197"/>
      <c r="J147" s="198">
        <f>ROUND(I147*H147,2)</f>
        <v>0</v>
      </c>
      <c r="K147" s="194" t="s">
        <v>144</v>
      </c>
      <c r="L147" s="61"/>
      <c r="M147" s="199" t="s">
        <v>23</v>
      </c>
      <c r="N147" s="200" t="s">
        <v>44</v>
      </c>
      <c r="O147" s="42"/>
      <c r="P147" s="201">
        <f>O147*H147</f>
        <v>0</v>
      </c>
      <c r="Q147" s="201">
        <v>0.00052</v>
      </c>
      <c r="R147" s="201">
        <f>Q147*H147</f>
        <v>0.0015599999999999998</v>
      </c>
      <c r="S147" s="201">
        <v>0</v>
      </c>
      <c r="T147" s="202">
        <f>S147*H147</f>
        <v>0</v>
      </c>
      <c r="AR147" s="24" t="s">
        <v>239</v>
      </c>
      <c r="AT147" s="24" t="s">
        <v>140</v>
      </c>
      <c r="AU147" s="24" t="s">
        <v>83</v>
      </c>
      <c r="AY147" s="24" t="s">
        <v>137</v>
      </c>
      <c r="BE147" s="203">
        <f>IF(N147="základní",J147,0)</f>
        <v>0</v>
      </c>
      <c r="BF147" s="203">
        <f>IF(N147="snížená",J147,0)</f>
        <v>0</v>
      </c>
      <c r="BG147" s="203">
        <f>IF(N147="zákl. přenesená",J147,0)</f>
        <v>0</v>
      </c>
      <c r="BH147" s="203">
        <f>IF(N147="sníž. přenesená",J147,0)</f>
        <v>0</v>
      </c>
      <c r="BI147" s="203">
        <f>IF(N147="nulová",J147,0)</f>
        <v>0</v>
      </c>
      <c r="BJ147" s="24" t="s">
        <v>81</v>
      </c>
      <c r="BK147" s="203">
        <f>ROUND(I147*H147,2)</f>
        <v>0</v>
      </c>
      <c r="BL147" s="24" t="s">
        <v>239</v>
      </c>
      <c r="BM147" s="24" t="s">
        <v>611</v>
      </c>
    </row>
    <row r="148" spans="2:51" s="11" customFormat="1" ht="13.5">
      <c r="B148" s="204"/>
      <c r="C148" s="205"/>
      <c r="D148" s="206" t="s">
        <v>147</v>
      </c>
      <c r="E148" s="207" t="s">
        <v>23</v>
      </c>
      <c r="F148" s="208" t="s">
        <v>148</v>
      </c>
      <c r="G148" s="205"/>
      <c r="H148" s="207" t="s">
        <v>23</v>
      </c>
      <c r="I148" s="209"/>
      <c r="J148" s="205"/>
      <c r="K148" s="205"/>
      <c r="L148" s="210"/>
      <c r="M148" s="211"/>
      <c r="N148" s="212"/>
      <c r="O148" s="212"/>
      <c r="P148" s="212"/>
      <c r="Q148" s="212"/>
      <c r="R148" s="212"/>
      <c r="S148" s="212"/>
      <c r="T148" s="213"/>
      <c r="AT148" s="214" t="s">
        <v>147</v>
      </c>
      <c r="AU148" s="214" t="s">
        <v>83</v>
      </c>
      <c r="AV148" s="11" t="s">
        <v>81</v>
      </c>
      <c r="AW148" s="11" t="s">
        <v>36</v>
      </c>
      <c r="AX148" s="11" t="s">
        <v>73</v>
      </c>
      <c r="AY148" s="214" t="s">
        <v>137</v>
      </c>
    </row>
    <row r="149" spans="2:51" s="12" customFormat="1" ht="13.5">
      <c r="B149" s="215"/>
      <c r="C149" s="216"/>
      <c r="D149" s="206" t="s">
        <v>147</v>
      </c>
      <c r="E149" s="217" t="s">
        <v>23</v>
      </c>
      <c r="F149" s="218" t="s">
        <v>294</v>
      </c>
      <c r="G149" s="216"/>
      <c r="H149" s="219">
        <v>3</v>
      </c>
      <c r="I149" s="220"/>
      <c r="J149" s="216"/>
      <c r="K149" s="216"/>
      <c r="L149" s="221"/>
      <c r="M149" s="222"/>
      <c r="N149" s="223"/>
      <c r="O149" s="223"/>
      <c r="P149" s="223"/>
      <c r="Q149" s="223"/>
      <c r="R149" s="223"/>
      <c r="S149" s="223"/>
      <c r="T149" s="224"/>
      <c r="AT149" s="225" t="s">
        <v>147</v>
      </c>
      <c r="AU149" s="225" t="s">
        <v>83</v>
      </c>
      <c r="AV149" s="12" t="s">
        <v>83</v>
      </c>
      <c r="AW149" s="12" t="s">
        <v>36</v>
      </c>
      <c r="AX149" s="12" t="s">
        <v>73</v>
      </c>
      <c r="AY149" s="225" t="s">
        <v>137</v>
      </c>
    </row>
    <row r="150" spans="2:51" s="14" customFormat="1" ht="13.5">
      <c r="B150" s="237"/>
      <c r="C150" s="238"/>
      <c r="D150" s="206" t="s">
        <v>147</v>
      </c>
      <c r="E150" s="239" t="s">
        <v>23</v>
      </c>
      <c r="F150" s="240" t="s">
        <v>155</v>
      </c>
      <c r="G150" s="238"/>
      <c r="H150" s="241">
        <v>3</v>
      </c>
      <c r="I150" s="242"/>
      <c r="J150" s="238"/>
      <c r="K150" s="238"/>
      <c r="L150" s="243"/>
      <c r="M150" s="244"/>
      <c r="N150" s="245"/>
      <c r="O150" s="245"/>
      <c r="P150" s="245"/>
      <c r="Q150" s="245"/>
      <c r="R150" s="245"/>
      <c r="S150" s="245"/>
      <c r="T150" s="246"/>
      <c r="AT150" s="247" t="s">
        <v>147</v>
      </c>
      <c r="AU150" s="247" t="s">
        <v>83</v>
      </c>
      <c r="AV150" s="14" t="s">
        <v>145</v>
      </c>
      <c r="AW150" s="14" t="s">
        <v>36</v>
      </c>
      <c r="AX150" s="14" t="s">
        <v>81</v>
      </c>
      <c r="AY150" s="247" t="s">
        <v>137</v>
      </c>
    </row>
    <row r="151" spans="2:65" s="1" customFormat="1" ht="25.5" customHeight="1">
      <c r="B151" s="41"/>
      <c r="C151" s="192" t="s">
        <v>295</v>
      </c>
      <c r="D151" s="192" t="s">
        <v>140</v>
      </c>
      <c r="E151" s="193" t="s">
        <v>612</v>
      </c>
      <c r="F151" s="194" t="s">
        <v>613</v>
      </c>
      <c r="G151" s="195" t="s">
        <v>292</v>
      </c>
      <c r="H151" s="196">
        <v>1</v>
      </c>
      <c r="I151" s="197"/>
      <c r="J151" s="198">
        <f>ROUND(I151*H151,2)</f>
        <v>0</v>
      </c>
      <c r="K151" s="194" t="s">
        <v>144</v>
      </c>
      <c r="L151" s="61"/>
      <c r="M151" s="199" t="s">
        <v>23</v>
      </c>
      <c r="N151" s="200" t="s">
        <v>44</v>
      </c>
      <c r="O151" s="42"/>
      <c r="P151" s="201">
        <f>O151*H151</f>
        <v>0</v>
      </c>
      <c r="Q151" s="201">
        <v>0.0147</v>
      </c>
      <c r="R151" s="201">
        <f>Q151*H151</f>
        <v>0.0147</v>
      </c>
      <c r="S151" s="201">
        <v>0</v>
      </c>
      <c r="T151" s="202">
        <f>S151*H151</f>
        <v>0</v>
      </c>
      <c r="AR151" s="24" t="s">
        <v>239</v>
      </c>
      <c r="AT151" s="24" t="s">
        <v>140</v>
      </c>
      <c r="AU151" s="24" t="s">
        <v>83</v>
      </c>
      <c r="AY151" s="24" t="s">
        <v>137</v>
      </c>
      <c r="BE151" s="203">
        <f>IF(N151="základní",J151,0)</f>
        <v>0</v>
      </c>
      <c r="BF151" s="203">
        <f>IF(N151="snížená",J151,0)</f>
        <v>0</v>
      </c>
      <c r="BG151" s="203">
        <f>IF(N151="zákl. přenesená",J151,0)</f>
        <v>0</v>
      </c>
      <c r="BH151" s="203">
        <f>IF(N151="sníž. přenesená",J151,0)</f>
        <v>0</v>
      </c>
      <c r="BI151" s="203">
        <f>IF(N151="nulová",J151,0)</f>
        <v>0</v>
      </c>
      <c r="BJ151" s="24" t="s">
        <v>81</v>
      </c>
      <c r="BK151" s="203">
        <f>ROUND(I151*H151,2)</f>
        <v>0</v>
      </c>
      <c r="BL151" s="24" t="s">
        <v>239</v>
      </c>
      <c r="BM151" s="24" t="s">
        <v>614</v>
      </c>
    </row>
    <row r="152" spans="2:51" s="11" customFormat="1" ht="13.5">
      <c r="B152" s="204"/>
      <c r="C152" s="205"/>
      <c r="D152" s="206" t="s">
        <v>147</v>
      </c>
      <c r="E152" s="207" t="s">
        <v>23</v>
      </c>
      <c r="F152" s="208" t="s">
        <v>527</v>
      </c>
      <c r="G152" s="205"/>
      <c r="H152" s="207" t="s">
        <v>23</v>
      </c>
      <c r="I152" s="209"/>
      <c r="J152" s="205"/>
      <c r="K152" s="205"/>
      <c r="L152" s="210"/>
      <c r="M152" s="211"/>
      <c r="N152" s="212"/>
      <c r="O152" s="212"/>
      <c r="P152" s="212"/>
      <c r="Q152" s="212"/>
      <c r="R152" s="212"/>
      <c r="S152" s="212"/>
      <c r="T152" s="213"/>
      <c r="AT152" s="214" t="s">
        <v>147</v>
      </c>
      <c r="AU152" s="214" t="s">
        <v>83</v>
      </c>
      <c r="AV152" s="11" t="s">
        <v>81</v>
      </c>
      <c r="AW152" s="11" t="s">
        <v>36</v>
      </c>
      <c r="AX152" s="11" t="s">
        <v>73</v>
      </c>
      <c r="AY152" s="214" t="s">
        <v>137</v>
      </c>
    </row>
    <row r="153" spans="2:51" s="12" customFormat="1" ht="13.5">
      <c r="B153" s="215"/>
      <c r="C153" s="216"/>
      <c r="D153" s="206" t="s">
        <v>147</v>
      </c>
      <c r="E153" s="217" t="s">
        <v>23</v>
      </c>
      <c r="F153" s="218" t="s">
        <v>605</v>
      </c>
      <c r="G153" s="216"/>
      <c r="H153" s="219">
        <v>1</v>
      </c>
      <c r="I153" s="220"/>
      <c r="J153" s="216"/>
      <c r="K153" s="216"/>
      <c r="L153" s="221"/>
      <c r="M153" s="222"/>
      <c r="N153" s="223"/>
      <c r="O153" s="223"/>
      <c r="P153" s="223"/>
      <c r="Q153" s="223"/>
      <c r="R153" s="223"/>
      <c r="S153" s="223"/>
      <c r="T153" s="224"/>
      <c r="AT153" s="225" t="s">
        <v>147</v>
      </c>
      <c r="AU153" s="225" t="s">
        <v>83</v>
      </c>
      <c r="AV153" s="12" t="s">
        <v>83</v>
      </c>
      <c r="AW153" s="12" t="s">
        <v>36</v>
      </c>
      <c r="AX153" s="12" t="s">
        <v>73</v>
      </c>
      <c r="AY153" s="225" t="s">
        <v>137</v>
      </c>
    </row>
    <row r="154" spans="2:51" s="14" customFormat="1" ht="13.5">
      <c r="B154" s="237"/>
      <c r="C154" s="238"/>
      <c r="D154" s="206" t="s">
        <v>147</v>
      </c>
      <c r="E154" s="239" t="s">
        <v>23</v>
      </c>
      <c r="F154" s="240" t="s">
        <v>155</v>
      </c>
      <c r="G154" s="238"/>
      <c r="H154" s="241">
        <v>1</v>
      </c>
      <c r="I154" s="242"/>
      <c r="J154" s="238"/>
      <c r="K154" s="238"/>
      <c r="L154" s="243"/>
      <c r="M154" s="244"/>
      <c r="N154" s="245"/>
      <c r="O154" s="245"/>
      <c r="P154" s="245"/>
      <c r="Q154" s="245"/>
      <c r="R154" s="245"/>
      <c r="S154" s="245"/>
      <c r="T154" s="246"/>
      <c r="AT154" s="247" t="s">
        <v>147</v>
      </c>
      <c r="AU154" s="247" t="s">
        <v>83</v>
      </c>
      <c r="AV154" s="14" t="s">
        <v>145</v>
      </c>
      <c r="AW154" s="14" t="s">
        <v>36</v>
      </c>
      <c r="AX154" s="14" t="s">
        <v>81</v>
      </c>
      <c r="AY154" s="247" t="s">
        <v>137</v>
      </c>
    </row>
    <row r="155" spans="2:65" s="1" customFormat="1" ht="38.25" customHeight="1">
      <c r="B155" s="41"/>
      <c r="C155" s="192" t="s">
        <v>299</v>
      </c>
      <c r="D155" s="192" t="s">
        <v>140</v>
      </c>
      <c r="E155" s="193" t="s">
        <v>615</v>
      </c>
      <c r="F155" s="194" t="s">
        <v>616</v>
      </c>
      <c r="G155" s="195" t="s">
        <v>292</v>
      </c>
      <c r="H155" s="196">
        <v>1</v>
      </c>
      <c r="I155" s="197"/>
      <c r="J155" s="198">
        <f>ROUND(I155*H155,2)</f>
        <v>0</v>
      </c>
      <c r="K155" s="194" t="s">
        <v>144</v>
      </c>
      <c r="L155" s="61"/>
      <c r="M155" s="199" t="s">
        <v>23</v>
      </c>
      <c r="N155" s="200" t="s">
        <v>44</v>
      </c>
      <c r="O155" s="42"/>
      <c r="P155" s="201">
        <f>O155*H155</f>
        <v>0</v>
      </c>
      <c r="Q155" s="201">
        <v>0.03025</v>
      </c>
      <c r="R155" s="201">
        <f>Q155*H155</f>
        <v>0.03025</v>
      </c>
      <c r="S155" s="201">
        <v>0</v>
      </c>
      <c r="T155" s="202">
        <f>S155*H155</f>
        <v>0</v>
      </c>
      <c r="AR155" s="24" t="s">
        <v>239</v>
      </c>
      <c r="AT155" s="24" t="s">
        <v>140</v>
      </c>
      <c r="AU155" s="24" t="s">
        <v>83</v>
      </c>
      <c r="AY155" s="24" t="s">
        <v>137</v>
      </c>
      <c r="BE155" s="203">
        <f>IF(N155="základní",J155,0)</f>
        <v>0</v>
      </c>
      <c r="BF155" s="203">
        <f>IF(N155="snížená",J155,0)</f>
        <v>0</v>
      </c>
      <c r="BG155" s="203">
        <f>IF(N155="zákl. přenesená",J155,0)</f>
        <v>0</v>
      </c>
      <c r="BH155" s="203">
        <f>IF(N155="sníž. přenesená",J155,0)</f>
        <v>0</v>
      </c>
      <c r="BI155" s="203">
        <f>IF(N155="nulová",J155,0)</f>
        <v>0</v>
      </c>
      <c r="BJ155" s="24" t="s">
        <v>81</v>
      </c>
      <c r="BK155" s="203">
        <f>ROUND(I155*H155,2)</f>
        <v>0</v>
      </c>
      <c r="BL155" s="24" t="s">
        <v>239</v>
      </c>
      <c r="BM155" s="24" t="s">
        <v>617</v>
      </c>
    </row>
    <row r="156" spans="2:51" s="11" customFormat="1" ht="13.5">
      <c r="B156" s="204"/>
      <c r="C156" s="205"/>
      <c r="D156" s="206" t="s">
        <v>147</v>
      </c>
      <c r="E156" s="207" t="s">
        <v>23</v>
      </c>
      <c r="F156" s="208" t="s">
        <v>527</v>
      </c>
      <c r="G156" s="205"/>
      <c r="H156" s="207" t="s">
        <v>23</v>
      </c>
      <c r="I156" s="209"/>
      <c r="J156" s="205"/>
      <c r="K156" s="205"/>
      <c r="L156" s="210"/>
      <c r="M156" s="211"/>
      <c r="N156" s="212"/>
      <c r="O156" s="212"/>
      <c r="P156" s="212"/>
      <c r="Q156" s="212"/>
      <c r="R156" s="212"/>
      <c r="S156" s="212"/>
      <c r="T156" s="213"/>
      <c r="AT156" s="214" t="s">
        <v>147</v>
      </c>
      <c r="AU156" s="214" t="s">
        <v>83</v>
      </c>
      <c r="AV156" s="11" t="s">
        <v>81</v>
      </c>
      <c r="AW156" s="11" t="s">
        <v>36</v>
      </c>
      <c r="AX156" s="11" t="s">
        <v>73</v>
      </c>
      <c r="AY156" s="214" t="s">
        <v>137</v>
      </c>
    </row>
    <row r="157" spans="2:51" s="12" customFormat="1" ht="13.5">
      <c r="B157" s="215"/>
      <c r="C157" s="216"/>
      <c r="D157" s="206" t="s">
        <v>147</v>
      </c>
      <c r="E157" s="217" t="s">
        <v>23</v>
      </c>
      <c r="F157" s="218" t="s">
        <v>605</v>
      </c>
      <c r="G157" s="216"/>
      <c r="H157" s="219">
        <v>1</v>
      </c>
      <c r="I157" s="220"/>
      <c r="J157" s="216"/>
      <c r="K157" s="216"/>
      <c r="L157" s="221"/>
      <c r="M157" s="222"/>
      <c r="N157" s="223"/>
      <c r="O157" s="223"/>
      <c r="P157" s="223"/>
      <c r="Q157" s="223"/>
      <c r="R157" s="223"/>
      <c r="S157" s="223"/>
      <c r="T157" s="224"/>
      <c r="AT157" s="225" t="s">
        <v>147</v>
      </c>
      <c r="AU157" s="225" t="s">
        <v>83</v>
      </c>
      <c r="AV157" s="12" t="s">
        <v>83</v>
      </c>
      <c r="AW157" s="12" t="s">
        <v>36</v>
      </c>
      <c r="AX157" s="12" t="s">
        <v>73</v>
      </c>
      <c r="AY157" s="225" t="s">
        <v>137</v>
      </c>
    </row>
    <row r="158" spans="2:51" s="14" customFormat="1" ht="13.5">
      <c r="B158" s="237"/>
      <c r="C158" s="238"/>
      <c r="D158" s="206" t="s">
        <v>147</v>
      </c>
      <c r="E158" s="239" t="s">
        <v>23</v>
      </c>
      <c r="F158" s="240" t="s">
        <v>155</v>
      </c>
      <c r="G158" s="238"/>
      <c r="H158" s="241">
        <v>1</v>
      </c>
      <c r="I158" s="242"/>
      <c r="J158" s="238"/>
      <c r="K158" s="238"/>
      <c r="L158" s="243"/>
      <c r="M158" s="244"/>
      <c r="N158" s="245"/>
      <c r="O158" s="245"/>
      <c r="P158" s="245"/>
      <c r="Q158" s="245"/>
      <c r="R158" s="245"/>
      <c r="S158" s="245"/>
      <c r="T158" s="246"/>
      <c r="AT158" s="247" t="s">
        <v>147</v>
      </c>
      <c r="AU158" s="247" t="s">
        <v>83</v>
      </c>
      <c r="AV158" s="14" t="s">
        <v>145</v>
      </c>
      <c r="AW158" s="14" t="s">
        <v>36</v>
      </c>
      <c r="AX158" s="14" t="s">
        <v>81</v>
      </c>
      <c r="AY158" s="247" t="s">
        <v>137</v>
      </c>
    </row>
    <row r="159" spans="2:65" s="1" customFormat="1" ht="16.5" customHeight="1">
      <c r="B159" s="41"/>
      <c r="C159" s="192" t="s">
        <v>303</v>
      </c>
      <c r="D159" s="192" t="s">
        <v>140</v>
      </c>
      <c r="E159" s="193" t="s">
        <v>618</v>
      </c>
      <c r="F159" s="194" t="s">
        <v>619</v>
      </c>
      <c r="G159" s="195" t="s">
        <v>292</v>
      </c>
      <c r="H159" s="196">
        <v>6</v>
      </c>
      <c r="I159" s="197"/>
      <c r="J159" s="198">
        <f>ROUND(I159*H159,2)</f>
        <v>0</v>
      </c>
      <c r="K159" s="194" t="s">
        <v>144</v>
      </c>
      <c r="L159" s="61"/>
      <c r="M159" s="199" t="s">
        <v>23</v>
      </c>
      <c r="N159" s="200" t="s">
        <v>44</v>
      </c>
      <c r="O159" s="42"/>
      <c r="P159" s="201">
        <f>O159*H159</f>
        <v>0</v>
      </c>
      <c r="Q159" s="201">
        <v>0.0003</v>
      </c>
      <c r="R159" s="201">
        <f>Q159*H159</f>
        <v>0.0018</v>
      </c>
      <c r="S159" s="201">
        <v>0</v>
      </c>
      <c r="T159" s="202">
        <f>S159*H159</f>
        <v>0</v>
      </c>
      <c r="AR159" s="24" t="s">
        <v>239</v>
      </c>
      <c r="AT159" s="24" t="s">
        <v>140</v>
      </c>
      <c r="AU159" s="24" t="s">
        <v>83</v>
      </c>
      <c r="AY159" s="24" t="s">
        <v>137</v>
      </c>
      <c r="BE159" s="203">
        <f>IF(N159="základní",J159,0)</f>
        <v>0</v>
      </c>
      <c r="BF159" s="203">
        <f>IF(N159="snížená",J159,0)</f>
        <v>0</v>
      </c>
      <c r="BG159" s="203">
        <f>IF(N159="zákl. přenesená",J159,0)</f>
        <v>0</v>
      </c>
      <c r="BH159" s="203">
        <f>IF(N159="sníž. přenesená",J159,0)</f>
        <v>0</v>
      </c>
      <c r="BI159" s="203">
        <f>IF(N159="nulová",J159,0)</f>
        <v>0</v>
      </c>
      <c r="BJ159" s="24" t="s">
        <v>81</v>
      </c>
      <c r="BK159" s="203">
        <f>ROUND(I159*H159,2)</f>
        <v>0</v>
      </c>
      <c r="BL159" s="24" t="s">
        <v>239</v>
      </c>
      <c r="BM159" s="24" t="s">
        <v>620</v>
      </c>
    </row>
    <row r="160" spans="2:51" s="11" customFormat="1" ht="13.5">
      <c r="B160" s="204"/>
      <c r="C160" s="205"/>
      <c r="D160" s="206" t="s">
        <v>147</v>
      </c>
      <c r="E160" s="207" t="s">
        <v>23</v>
      </c>
      <c r="F160" s="208" t="s">
        <v>527</v>
      </c>
      <c r="G160" s="205"/>
      <c r="H160" s="207" t="s">
        <v>23</v>
      </c>
      <c r="I160" s="209"/>
      <c r="J160" s="205"/>
      <c r="K160" s="205"/>
      <c r="L160" s="210"/>
      <c r="M160" s="211"/>
      <c r="N160" s="212"/>
      <c r="O160" s="212"/>
      <c r="P160" s="212"/>
      <c r="Q160" s="212"/>
      <c r="R160" s="212"/>
      <c r="S160" s="212"/>
      <c r="T160" s="213"/>
      <c r="AT160" s="214" t="s">
        <v>147</v>
      </c>
      <c r="AU160" s="214" t="s">
        <v>83</v>
      </c>
      <c r="AV160" s="11" t="s">
        <v>81</v>
      </c>
      <c r="AW160" s="11" t="s">
        <v>36</v>
      </c>
      <c r="AX160" s="11" t="s">
        <v>73</v>
      </c>
      <c r="AY160" s="214" t="s">
        <v>137</v>
      </c>
    </row>
    <row r="161" spans="2:51" s="12" customFormat="1" ht="13.5">
      <c r="B161" s="215"/>
      <c r="C161" s="216"/>
      <c r="D161" s="206" t="s">
        <v>147</v>
      </c>
      <c r="E161" s="217" t="s">
        <v>23</v>
      </c>
      <c r="F161" s="218" t="s">
        <v>621</v>
      </c>
      <c r="G161" s="216"/>
      <c r="H161" s="219">
        <v>6</v>
      </c>
      <c r="I161" s="220"/>
      <c r="J161" s="216"/>
      <c r="K161" s="216"/>
      <c r="L161" s="221"/>
      <c r="M161" s="222"/>
      <c r="N161" s="223"/>
      <c r="O161" s="223"/>
      <c r="P161" s="223"/>
      <c r="Q161" s="223"/>
      <c r="R161" s="223"/>
      <c r="S161" s="223"/>
      <c r="T161" s="224"/>
      <c r="AT161" s="225" t="s">
        <v>147</v>
      </c>
      <c r="AU161" s="225" t="s">
        <v>83</v>
      </c>
      <c r="AV161" s="12" t="s">
        <v>83</v>
      </c>
      <c r="AW161" s="12" t="s">
        <v>36</v>
      </c>
      <c r="AX161" s="12" t="s">
        <v>73</v>
      </c>
      <c r="AY161" s="225" t="s">
        <v>137</v>
      </c>
    </row>
    <row r="162" spans="2:51" s="14" customFormat="1" ht="13.5">
      <c r="B162" s="237"/>
      <c r="C162" s="238"/>
      <c r="D162" s="206" t="s">
        <v>147</v>
      </c>
      <c r="E162" s="239" t="s">
        <v>23</v>
      </c>
      <c r="F162" s="240" t="s">
        <v>155</v>
      </c>
      <c r="G162" s="238"/>
      <c r="H162" s="241">
        <v>6</v>
      </c>
      <c r="I162" s="242"/>
      <c r="J162" s="238"/>
      <c r="K162" s="238"/>
      <c r="L162" s="243"/>
      <c r="M162" s="244"/>
      <c r="N162" s="245"/>
      <c r="O162" s="245"/>
      <c r="P162" s="245"/>
      <c r="Q162" s="245"/>
      <c r="R162" s="245"/>
      <c r="S162" s="245"/>
      <c r="T162" s="246"/>
      <c r="AT162" s="247" t="s">
        <v>147</v>
      </c>
      <c r="AU162" s="247" t="s">
        <v>83</v>
      </c>
      <c r="AV162" s="14" t="s">
        <v>145</v>
      </c>
      <c r="AW162" s="14" t="s">
        <v>36</v>
      </c>
      <c r="AX162" s="14" t="s">
        <v>81</v>
      </c>
      <c r="AY162" s="247" t="s">
        <v>137</v>
      </c>
    </row>
    <row r="163" spans="2:65" s="1" customFormat="1" ht="16.5" customHeight="1">
      <c r="B163" s="41"/>
      <c r="C163" s="192" t="s">
        <v>307</v>
      </c>
      <c r="D163" s="192" t="s">
        <v>140</v>
      </c>
      <c r="E163" s="193" t="s">
        <v>622</v>
      </c>
      <c r="F163" s="194" t="s">
        <v>623</v>
      </c>
      <c r="G163" s="195" t="s">
        <v>292</v>
      </c>
      <c r="H163" s="196">
        <v>1</v>
      </c>
      <c r="I163" s="197"/>
      <c r="J163" s="198">
        <f>ROUND(I163*H163,2)</f>
        <v>0</v>
      </c>
      <c r="K163" s="194" t="s">
        <v>23</v>
      </c>
      <c r="L163" s="61"/>
      <c r="M163" s="199" t="s">
        <v>23</v>
      </c>
      <c r="N163" s="200" t="s">
        <v>44</v>
      </c>
      <c r="O163" s="42"/>
      <c r="P163" s="201">
        <f>O163*H163</f>
        <v>0</v>
      </c>
      <c r="Q163" s="201">
        <v>0.00208</v>
      </c>
      <c r="R163" s="201">
        <f>Q163*H163</f>
        <v>0.00208</v>
      </c>
      <c r="S163" s="201">
        <v>0</v>
      </c>
      <c r="T163" s="202">
        <f>S163*H163</f>
        <v>0</v>
      </c>
      <c r="AR163" s="24" t="s">
        <v>239</v>
      </c>
      <c r="AT163" s="24" t="s">
        <v>140</v>
      </c>
      <c r="AU163" s="24" t="s">
        <v>83</v>
      </c>
      <c r="AY163" s="24" t="s">
        <v>137</v>
      </c>
      <c r="BE163" s="203">
        <f>IF(N163="základní",J163,0)</f>
        <v>0</v>
      </c>
      <c r="BF163" s="203">
        <f>IF(N163="snížená",J163,0)</f>
        <v>0</v>
      </c>
      <c r="BG163" s="203">
        <f>IF(N163="zákl. přenesená",J163,0)</f>
        <v>0</v>
      </c>
      <c r="BH163" s="203">
        <f>IF(N163="sníž. přenesená",J163,0)</f>
        <v>0</v>
      </c>
      <c r="BI163" s="203">
        <f>IF(N163="nulová",J163,0)</f>
        <v>0</v>
      </c>
      <c r="BJ163" s="24" t="s">
        <v>81</v>
      </c>
      <c r="BK163" s="203">
        <f>ROUND(I163*H163,2)</f>
        <v>0</v>
      </c>
      <c r="BL163" s="24" t="s">
        <v>239</v>
      </c>
      <c r="BM163" s="24" t="s">
        <v>624</v>
      </c>
    </row>
    <row r="164" spans="2:51" s="11" customFormat="1" ht="13.5">
      <c r="B164" s="204"/>
      <c r="C164" s="205"/>
      <c r="D164" s="206" t="s">
        <v>147</v>
      </c>
      <c r="E164" s="207" t="s">
        <v>23</v>
      </c>
      <c r="F164" s="208" t="s">
        <v>527</v>
      </c>
      <c r="G164" s="205"/>
      <c r="H164" s="207" t="s">
        <v>23</v>
      </c>
      <c r="I164" s="209"/>
      <c r="J164" s="205"/>
      <c r="K164" s="205"/>
      <c r="L164" s="210"/>
      <c r="M164" s="211"/>
      <c r="N164" s="212"/>
      <c r="O164" s="212"/>
      <c r="P164" s="212"/>
      <c r="Q164" s="212"/>
      <c r="R164" s="212"/>
      <c r="S164" s="212"/>
      <c r="T164" s="213"/>
      <c r="AT164" s="214" t="s">
        <v>147</v>
      </c>
      <c r="AU164" s="214" t="s">
        <v>83</v>
      </c>
      <c r="AV164" s="11" t="s">
        <v>81</v>
      </c>
      <c r="AW164" s="11" t="s">
        <v>36</v>
      </c>
      <c r="AX164" s="11" t="s">
        <v>73</v>
      </c>
      <c r="AY164" s="214" t="s">
        <v>137</v>
      </c>
    </row>
    <row r="165" spans="2:51" s="12" customFormat="1" ht="13.5">
      <c r="B165" s="215"/>
      <c r="C165" s="216"/>
      <c r="D165" s="206" t="s">
        <v>147</v>
      </c>
      <c r="E165" s="217" t="s">
        <v>23</v>
      </c>
      <c r="F165" s="218" t="s">
        <v>605</v>
      </c>
      <c r="G165" s="216"/>
      <c r="H165" s="219">
        <v>1</v>
      </c>
      <c r="I165" s="220"/>
      <c r="J165" s="216"/>
      <c r="K165" s="216"/>
      <c r="L165" s="221"/>
      <c r="M165" s="222"/>
      <c r="N165" s="223"/>
      <c r="O165" s="223"/>
      <c r="P165" s="223"/>
      <c r="Q165" s="223"/>
      <c r="R165" s="223"/>
      <c r="S165" s="223"/>
      <c r="T165" s="224"/>
      <c r="AT165" s="225" t="s">
        <v>147</v>
      </c>
      <c r="AU165" s="225" t="s">
        <v>83</v>
      </c>
      <c r="AV165" s="12" t="s">
        <v>83</v>
      </c>
      <c r="AW165" s="12" t="s">
        <v>36</v>
      </c>
      <c r="AX165" s="12" t="s">
        <v>73</v>
      </c>
      <c r="AY165" s="225" t="s">
        <v>137</v>
      </c>
    </row>
    <row r="166" spans="2:51" s="14" customFormat="1" ht="13.5">
      <c r="B166" s="237"/>
      <c r="C166" s="238"/>
      <c r="D166" s="206" t="s">
        <v>147</v>
      </c>
      <c r="E166" s="239" t="s">
        <v>23</v>
      </c>
      <c r="F166" s="240" t="s">
        <v>155</v>
      </c>
      <c r="G166" s="238"/>
      <c r="H166" s="241">
        <v>1</v>
      </c>
      <c r="I166" s="242"/>
      <c r="J166" s="238"/>
      <c r="K166" s="238"/>
      <c r="L166" s="243"/>
      <c r="M166" s="244"/>
      <c r="N166" s="245"/>
      <c r="O166" s="245"/>
      <c r="P166" s="245"/>
      <c r="Q166" s="245"/>
      <c r="R166" s="245"/>
      <c r="S166" s="245"/>
      <c r="T166" s="246"/>
      <c r="AT166" s="247" t="s">
        <v>147</v>
      </c>
      <c r="AU166" s="247" t="s">
        <v>83</v>
      </c>
      <c r="AV166" s="14" t="s">
        <v>145</v>
      </c>
      <c r="AW166" s="14" t="s">
        <v>36</v>
      </c>
      <c r="AX166" s="14" t="s">
        <v>81</v>
      </c>
      <c r="AY166" s="247" t="s">
        <v>137</v>
      </c>
    </row>
    <row r="167" spans="2:65" s="1" customFormat="1" ht="16.5" customHeight="1">
      <c r="B167" s="41"/>
      <c r="C167" s="192" t="s">
        <v>313</v>
      </c>
      <c r="D167" s="192" t="s">
        <v>140</v>
      </c>
      <c r="E167" s="193" t="s">
        <v>625</v>
      </c>
      <c r="F167" s="194" t="s">
        <v>626</v>
      </c>
      <c r="G167" s="195" t="s">
        <v>292</v>
      </c>
      <c r="H167" s="196">
        <v>3</v>
      </c>
      <c r="I167" s="197"/>
      <c r="J167" s="198">
        <f>ROUND(I167*H167,2)</f>
        <v>0</v>
      </c>
      <c r="K167" s="194" t="s">
        <v>144</v>
      </c>
      <c r="L167" s="61"/>
      <c r="M167" s="199" t="s">
        <v>23</v>
      </c>
      <c r="N167" s="200" t="s">
        <v>44</v>
      </c>
      <c r="O167" s="42"/>
      <c r="P167" s="201">
        <f>O167*H167</f>
        <v>0</v>
      </c>
      <c r="Q167" s="201">
        <v>0.0018</v>
      </c>
      <c r="R167" s="201">
        <f>Q167*H167</f>
        <v>0.0054</v>
      </c>
      <c r="S167" s="201">
        <v>0</v>
      </c>
      <c r="T167" s="202">
        <f>S167*H167</f>
        <v>0</v>
      </c>
      <c r="AR167" s="24" t="s">
        <v>239</v>
      </c>
      <c r="AT167" s="24" t="s">
        <v>140</v>
      </c>
      <c r="AU167" s="24" t="s">
        <v>83</v>
      </c>
      <c r="AY167" s="24" t="s">
        <v>137</v>
      </c>
      <c r="BE167" s="203">
        <f>IF(N167="základní",J167,0)</f>
        <v>0</v>
      </c>
      <c r="BF167" s="203">
        <f>IF(N167="snížená",J167,0)</f>
        <v>0</v>
      </c>
      <c r="BG167" s="203">
        <f>IF(N167="zákl. přenesená",J167,0)</f>
        <v>0</v>
      </c>
      <c r="BH167" s="203">
        <f>IF(N167="sníž. přenesená",J167,0)</f>
        <v>0</v>
      </c>
      <c r="BI167" s="203">
        <f>IF(N167="nulová",J167,0)</f>
        <v>0</v>
      </c>
      <c r="BJ167" s="24" t="s">
        <v>81</v>
      </c>
      <c r="BK167" s="203">
        <f>ROUND(I167*H167,2)</f>
        <v>0</v>
      </c>
      <c r="BL167" s="24" t="s">
        <v>239</v>
      </c>
      <c r="BM167" s="24" t="s">
        <v>627</v>
      </c>
    </row>
    <row r="168" spans="2:51" s="11" customFormat="1" ht="13.5">
      <c r="B168" s="204"/>
      <c r="C168" s="205"/>
      <c r="D168" s="206" t="s">
        <v>147</v>
      </c>
      <c r="E168" s="207" t="s">
        <v>23</v>
      </c>
      <c r="F168" s="208" t="s">
        <v>148</v>
      </c>
      <c r="G168" s="205"/>
      <c r="H168" s="207" t="s">
        <v>23</v>
      </c>
      <c r="I168" s="209"/>
      <c r="J168" s="205"/>
      <c r="K168" s="205"/>
      <c r="L168" s="210"/>
      <c r="M168" s="211"/>
      <c r="N168" s="212"/>
      <c r="O168" s="212"/>
      <c r="P168" s="212"/>
      <c r="Q168" s="212"/>
      <c r="R168" s="212"/>
      <c r="S168" s="212"/>
      <c r="T168" s="213"/>
      <c r="AT168" s="214" t="s">
        <v>147</v>
      </c>
      <c r="AU168" s="214" t="s">
        <v>83</v>
      </c>
      <c r="AV168" s="11" t="s">
        <v>81</v>
      </c>
      <c r="AW168" s="11" t="s">
        <v>36</v>
      </c>
      <c r="AX168" s="11" t="s">
        <v>73</v>
      </c>
      <c r="AY168" s="214" t="s">
        <v>137</v>
      </c>
    </row>
    <row r="169" spans="2:51" s="12" customFormat="1" ht="13.5">
      <c r="B169" s="215"/>
      <c r="C169" s="216"/>
      <c r="D169" s="206" t="s">
        <v>147</v>
      </c>
      <c r="E169" s="217" t="s">
        <v>23</v>
      </c>
      <c r="F169" s="218" t="s">
        <v>294</v>
      </c>
      <c r="G169" s="216"/>
      <c r="H169" s="219">
        <v>3</v>
      </c>
      <c r="I169" s="220"/>
      <c r="J169" s="216"/>
      <c r="K169" s="216"/>
      <c r="L169" s="221"/>
      <c r="M169" s="222"/>
      <c r="N169" s="223"/>
      <c r="O169" s="223"/>
      <c r="P169" s="223"/>
      <c r="Q169" s="223"/>
      <c r="R169" s="223"/>
      <c r="S169" s="223"/>
      <c r="T169" s="224"/>
      <c r="AT169" s="225" t="s">
        <v>147</v>
      </c>
      <c r="AU169" s="225" t="s">
        <v>83</v>
      </c>
      <c r="AV169" s="12" t="s">
        <v>83</v>
      </c>
      <c r="AW169" s="12" t="s">
        <v>36</v>
      </c>
      <c r="AX169" s="12" t="s">
        <v>73</v>
      </c>
      <c r="AY169" s="225" t="s">
        <v>137</v>
      </c>
    </row>
    <row r="170" spans="2:51" s="14" customFormat="1" ht="13.5">
      <c r="B170" s="237"/>
      <c r="C170" s="238"/>
      <c r="D170" s="206" t="s">
        <v>147</v>
      </c>
      <c r="E170" s="239" t="s">
        <v>23</v>
      </c>
      <c r="F170" s="240" t="s">
        <v>155</v>
      </c>
      <c r="G170" s="238"/>
      <c r="H170" s="241">
        <v>3</v>
      </c>
      <c r="I170" s="242"/>
      <c r="J170" s="238"/>
      <c r="K170" s="238"/>
      <c r="L170" s="243"/>
      <c r="M170" s="244"/>
      <c r="N170" s="245"/>
      <c r="O170" s="245"/>
      <c r="P170" s="245"/>
      <c r="Q170" s="245"/>
      <c r="R170" s="245"/>
      <c r="S170" s="245"/>
      <c r="T170" s="246"/>
      <c r="AT170" s="247" t="s">
        <v>147</v>
      </c>
      <c r="AU170" s="247" t="s">
        <v>83</v>
      </c>
      <c r="AV170" s="14" t="s">
        <v>145</v>
      </c>
      <c r="AW170" s="14" t="s">
        <v>36</v>
      </c>
      <c r="AX170" s="14" t="s">
        <v>81</v>
      </c>
      <c r="AY170" s="247" t="s">
        <v>137</v>
      </c>
    </row>
    <row r="171" spans="2:65" s="1" customFormat="1" ht="16.5" customHeight="1">
      <c r="B171" s="41"/>
      <c r="C171" s="192" t="s">
        <v>319</v>
      </c>
      <c r="D171" s="192" t="s">
        <v>140</v>
      </c>
      <c r="E171" s="193" t="s">
        <v>628</v>
      </c>
      <c r="F171" s="194" t="s">
        <v>629</v>
      </c>
      <c r="G171" s="195" t="s">
        <v>292</v>
      </c>
      <c r="H171" s="196">
        <v>1</v>
      </c>
      <c r="I171" s="197"/>
      <c r="J171" s="198">
        <f>ROUND(I171*H171,2)</f>
        <v>0</v>
      </c>
      <c r="K171" s="194" t="s">
        <v>144</v>
      </c>
      <c r="L171" s="61"/>
      <c r="M171" s="199" t="s">
        <v>23</v>
      </c>
      <c r="N171" s="200" t="s">
        <v>44</v>
      </c>
      <c r="O171" s="42"/>
      <c r="P171" s="201">
        <f>O171*H171</f>
        <v>0</v>
      </c>
      <c r="Q171" s="201">
        <v>0.00184</v>
      </c>
      <c r="R171" s="201">
        <f>Q171*H171</f>
        <v>0.00184</v>
      </c>
      <c r="S171" s="201">
        <v>0</v>
      </c>
      <c r="T171" s="202">
        <f>S171*H171</f>
        <v>0</v>
      </c>
      <c r="AR171" s="24" t="s">
        <v>239</v>
      </c>
      <c r="AT171" s="24" t="s">
        <v>140</v>
      </c>
      <c r="AU171" s="24" t="s">
        <v>83</v>
      </c>
      <c r="AY171" s="24" t="s">
        <v>137</v>
      </c>
      <c r="BE171" s="203">
        <f>IF(N171="základní",J171,0)</f>
        <v>0</v>
      </c>
      <c r="BF171" s="203">
        <f>IF(N171="snížená",J171,0)</f>
        <v>0</v>
      </c>
      <c r="BG171" s="203">
        <f>IF(N171="zákl. přenesená",J171,0)</f>
        <v>0</v>
      </c>
      <c r="BH171" s="203">
        <f>IF(N171="sníž. přenesená",J171,0)</f>
        <v>0</v>
      </c>
      <c r="BI171" s="203">
        <f>IF(N171="nulová",J171,0)</f>
        <v>0</v>
      </c>
      <c r="BJ171" s="24" t="s">
        <v>81</v>
      </c>
      <c r="BK171" s="203">
        <f>ROUND(I171*H171,2)</f>
        <v>0</v>
      </c>
      <c r="BL171" s="24" t="s">
        <v>239</v>
      </c>
      <c r="BM171" s="24" t="s">
        <v>630</v>
      </c>
    </row>
    <row r="172" spans="2:51" s="11" customFormat="1" ht="13.5">
      <c r="B172" s="204"/>
      <c r="C172" s="205"/>
      <c r="D172" s="206" t="s">
        <v>147</v>
      </c>
      <c r="E172" s="207" t="s">
        <v>23</v>
      </c>
      <c r="F172" s="208" t="s">
        <v>527</v>
      </c>
      <c r="G172" s="205"/>
      <c r="H172" s="207" t="s">
        <v>23</v>
      </c>
      <c r="I172" s="209"/>
      <c r="J172" s="205"/>
      <c r="K172" s="205"/>
      <c r="L172" s="210"/>
      <c r="M172" s="211"/>
      <c r="N172" s="212"/>
      <c r="O172" s="212"/>
      <c r="P172" s="212"/>
      <c r="Q172" s="212"/>
      <c r="R172" s="212"/>
      <c r="S172" s="212"/>
      <c r="T172" s="213"/>
      <c r="AT172" s="214" t="s">
        <v>147</v>
      </c>
      <c r="AU172" s="214" t="s">
        <v>83</v>
      </c>
      <c r="AV172" s="11" t="s">
        <v>81</v>
      </c>
      <c r="AW172" s="11" t="s">
        <v>36</v>
      </c>
      <c r="AX172" s="11" t="s">
        <v>73</v>
      </c>
      <c r="AY172" s="214" t="s">
        <v>137</v>
      </c>
    </row>
    <row r="173" spans="2:51" s="12" customFormat="1" ht="13.5">
      <c r="B173" s="215"/>
      <c r="C173" s="216"/>
      <c r="D173" s="206" t="s">
        <v>147</v>
      </c>
      <c r="E173" s="217" t="s">
        <v>23</v>
      </c>
      <c r="F173" s="218" t="s">
        <v>605</v>
      </c>
      <c r="G173" s="216"/>
      <c r="H173" s="219">
        <v>1</v>
      </c>
      <c r="I173" s="220"/>
      <c r="J173" s="216"/>
      <c r="K173" s="216"/>
      <c r="L173" s="221"/>
      <c r="M173" s="222"/>
      <c r="N173" s="223"/>
      <c r="O173" s="223"/>
      <c r="P173" s="223"/>
      <c r="Q173" s="223"/>
      <c r="R173" s="223"/>
      <c r="S173" s="223"/>
      <c r="T173" s="224"/>
      <c r="AT173" s="225" t="s">
        <v>147</v>
      </c>
      <c r="AU173" s="225" t="s">
        <v>83</v>
      </c>
      <c r="AV173" s="12" t="s">
        <v>83</v>
      </c>
      <c r="AW173" s="12" t="s">
        <v>36</v>
      </c>
      <c r="AX173" s="12" t="s">
        <v>73</v>
      </c>
      <c r="AY173" s="225" t="s">
        <v>137</v>
      </c>
    </row>
    <row r="174" spans="2:51" s="14" customFormat="1" ht="13.5">
      <c r="B174" s="237"/>
      <c r="C174" s="238"/>
      <c r="D174" s="206" t="s">
        <v>147</v>
      </c>
      <c r="E174" s="239" t="s">
        <v>23</v>
      </c>
      <c r="F174" s="240" t="s">
        <v>155</v>
      </c>
      <c r="G174" s="238"/>
      <c r="H174" s="241">
        <v>1</v>
      </c>
      <c r="I174" s="242"/>
      <c r="J174" s="238"/>
      <c r="K174" s="238"/>
      <c r="L174" s="243"/>
      <c r="M174" s="244"/>
      <c r="N174" s="245"/>
      <c r="O174" s="245"/>
      <c r="P174" s="245"/>
      <c r="Q174" s="245"/>
      <c r="R174" s="245"/>
      <c r="S174" s="245"/>
      <c r="T174" s="246"/>
      <c r="AT174" s="247" t="s">
        <v>147</v>
      </c>
      <c r="AU174" s="247" t="s">
        <v>83</v>
      </c>
      <c r="AV174" s="14" t="s">
        <v>145</v>
      </c>
      <c r="AW174" s="14" t="s">
        <v>36</v>
      </c>
      <c r="AX174" s="14" t="s">
        <v>81</v>
      </c>
      <c r="AY174" s="247" t="s">
        <v>137</v>
      </c>
    </row>
    <row r="175" spans="2:65" s="1" customFormat="1" ht="38.25" customHeight="1">
      <c r="B175" s="41"/>
      <c r="C175" s="192" t="s">
        <v>277</v>
      </c>
      <c r="D175" s="192" t="s">
        <v>140</v>
      </c>
      <c r="E175" s="193" t="s">
        <v>631</v>
      </c>
      <c r="F175" s="194" t="s">
        <v>632</v>
      </c>
      <c r="G175" s="195" t="s">
        <v>234</v>
      </c>
      <c r="H175" s="196">
        <v>0.25</v>
      </c>
      <c r="I175" s="197"/>
      <c r="J175" s="198">
        <f>ROUND(I175*H175,2)</f>
        <v>0</v>
      </c>
      <c r="K175" s="194" t="s">
        <v>144</v>
      </c>
      <c r="L175" s="61"/>
      <c r="M175" s="199" t="s">
        <v>23</v>
      </c>
      <c r="N175" s="200" t="s">
        <v>44</v>
      </c>
      <c r="O175" s="42"/>
      <c r="P175" s="201">
        <f>O175*H175</f>
        <v>0</v>
      </c>
      <c r="Q175" s="201">
        <v>0</v>
      </c>
      <c r="R175" s="201">
        <f>Q175*H175</f>
        <v>0</v>
      </c>
      <c r="S175" s="201">
        <v>0</v>
      </c>
      <c r="T175" s="202">
        <f>S175*H175</f>
        <v>0</v>
      </c>
      <c r="AR175" s="24" t="s">
        <v>239</v>
      </c>
      <c r="AT175" s="24" t="s">
        <v>140</v>
      </c>
      <c r="AU175" s="24" t="s">
        <v>83</v>
      </c>
      <c r="AY175" s="24" t="s">
        <v>137</v>
      </c>
      <c r="BE175" s="203">
        <f>IF(N175="základní",J175,0)</f>
        <v>0</v>
      </c>
      <c r="BF175" s="203">
        <f>IF(N175="snížená",J175,0)</f>
        <v>0</v>
      </c>
      <c r="BG175" s="203">
        <f>IF(N175="zákl. přenesená",J175,0)</f>
        <v>0</v>
      </c>
      <c r="BH175" s="203">
        <f>IF(N175="sníž. přenesená",J175,0)</f>
        <v>0</v>
      </c>
      <c r="BI175" s="203">
        <f>IF(N175="nulová",J175,0)</f>
        <v>0</v>
      </c>
      <c r="BJ175" s="24" t="s">
        <v>81</v>
      </c>
      <c r="BK175" s="203">
        <f>ROUND(I175*H175,2)</f>
        <v>0</v>
      </c>
      <c r="BL175" s="24" t="s">
        <v>239</v>
      </c>
      <c r="BM175" s="24" t="s">
        <v>633</v>
      </c>
    </row>
    <row r="176" spans="2:65" s="1" customFormat="1" ht="38.25" customHeight="1">
      <c r="B176" s="41"/>
      <c r="C176" s="192" t="s">
        <v>326</v>
      </c>
      <c r="D176" s="192" t="s">
        <v>140</v>
      </c>
      <c r="E176" s="193" t="s">
        <v>634</v>
      </c>
      <c r="F176" s="194" t="s">
        <v>635</v>
      </c>
      <c r="G176" s="195" t="s">
        <v>234</v>
      </c>
      <c r="H176" s="196">
        <v>0.25</v>
      </c>
      <c r="I176" s="197"/>
      <c r="J176" s="198">
        <f>ROUND(I176*H176,2)</f>
        <v>0</v>
      </c>
      <c r="K176" s="194" t="s">
        <v>144</v>
      </c>
      <c r="L176" s="61"/>
      <c r="M176" s="199" t="s">
        <v>23</v>
      </c>
      <c r="N176" s="200" t="s">
        <v>44</v>
      </c>
      <c r="O176" s="42"/>
      <c r="P176" s="201">
        <f>O176*H176</f>
        <v>0</v>
      </c>
      <c r="Q176" s="201">
        <v>0</v>
      </c>
      <c r="R176" s="201">
        <f>Q176*H176</f>
        <v>0</v>
      </c>
      <c r="S176" s="201">
        <v>0</v>
      </c>
      <c r="T176" s="202">
        <f>S176*H176</f>
        <v>0</v>
      </c>
      <c r="AR176" s="24" t="s">
        <v>239</v>
      </c>
      <c r="AT176" s="24" t="s">
        <v>140</v>
      </c>
      <c r="AU176" s="24" t="s">
        <v>83</v>
      </c>
      <c r="AY176" s="24" t="s">
        <v>137</v>
      </c>
      <c r="BE176" s="203">
        <f>IF(N176="základní",J176,0)</f>
        <v>0</v>
      </c>
      <c r="BF176" s="203">
        <f>IF(N176="snížená",J176,0)</f>
        <v>0</v>
      </c>
      <c r="BG176" s="203">
        <f>IF(N176="zákl. přenesená",J176,0)</f>
        <v>0</v>
      </c>
      <c r="BH176" s="203">
        <f>IF(N176="sníž. přenesená",J176,0)</f>
        <v>0</v>
      </c>
      <c r="BI176" s="203">
        <f>IF(N176="nulová",J176,0)</f>
        <v>0</v>
      </c>
      <c r="BJ176" s="24" t="s">
        <v>81</v>
      </c>
      <c r="BK176" s="203">
        <f>ROUND(I176*H176,2)</f>
        <v>0</v>
      </c>
      <c r="BL176" s="24" t="s">
        <v>239</v>
      </c>
      <c r="BM176" s="24" t="s">
        <v>636</v>
      </c>
    </row>
    <row r="177" spans="2:63" s="10" customFormat="1" ht="29.85" customHeight="1">
      <c r="B177" s="176"/>
      <c r="C177" s="177"/>
      <c r="D177" s="178" t="s">
        <v>72</v>
      </c>
      <c r="E177" s="190" t="s">
        <v>637</v>
      </c>
      <c r="F177" s="190" t="s">
        <v>638</v>
      </c>
      <c r="G177" s="177"/>
      <c r="H177" s="177"/>
      <c r="I177" s="180"/>
      <c r="J177" s="191">
        <f>BK177</f>
        <v>0</v>
      </c>
      <c r="K177" s="177"/>
      <c r="L177" s="182"/>
      <c r="M177" s="183"/>
      <c r="N177" s="184"/>
      <c r="O177" s="184"/>
      <c r="P177" s="185">
        <f>SUM(P178:P187)</f>
        <v>0</v>
      </c>
      <c r="Q177" s="184"/>
      <c r="R177" s="185">
        <f>SUM(R178:R187)</f>
        <v>0.10275</v>
      </c>
      <c r="S177" s="184"/>
      <c r="T177" s="186">
        <f>SUM(T178:T187)</f>
        <v>0</v>
      </c>
      <c r="AR177" s="187" t="s">
        <v>83</v>
      </c>
      <c r="AT177" s="188" t="s">
        <v>72</v>
      </c>
      <c r="AU177" s="188" t="s">
        <v>81</v>
      </c>
      <c r="AY177" s="187" t="s">
        <v>137</v>
      </c>
      <c r="BK177" s="189">
        <f>SUM(BK178:BK187)</f>
        <v>0</v>
      </c>
    </row>
    <row r="178" spans="2:65" s="1" customFormat="1" ht="25.5" customHeight="1">
      <c r="B178" s="41"/>
      <c r="C178" s="192" t="s">
        <v>332</v>
      </c>
      <c r="D178" s="192" t="s">
        <v>140</v>
      </c>
      <c r="E178" s="193" t="s">
        <v>639</v>
      </c>
      <c r="F178" s="194" t="s">
        <v>640</v>
      </c>
      <c r="G178" s="195" t="s">
        <v>292</v>
      </c>
      <c r="H178" s="196">
        <v>3</v>
      </c>
      <c r="I178" s="197"/>
      <c r="J178" s="198">
        <f>ROUND(I178*H178,2)</f>
        <v>0</v>
      </c>
      <c r="K178" s="194" t="s">
        <v>144</v>
      </c>
      <c r="L178" s="61"/>
      <c r="M178" s="199" t="s">
        <v>23</v>
      </c>
      <c r="N178" s="200" t="s">
        <v>44</v>
      </c>
      <c r="O178" s="42"/>
      <c r="P178" s="201">
        <f>O178*H178</f>
        <v>0</v>
      </c>
      <c r="Q178" s="201">
        <v>0.0156</v>
      </c>
      <c r="R178" s="201">
        <f>Q178*H178</f>
        <v>0.046799999999999994</v>
      </c>
      <c r="S178" s="201">
        <v>0</v>
      </c>
      <c r="T178" s="202">
        <f>S178*H178</f>
        <v>0</v>
      </c>
      <c r="AR178" s="24" t="s">
        <v>239</v>
      </c>
      <c r="AT178" s="24" t="s">
        <v>140</v>
      </c>
      <c r="AU178" s="24" t="s">
        <v>83</v>
      </c>
      <c r="AY178" s="24" t="s">
        <v>137</v>
      </c>
      <c r="BE178" s="203">
        <f>IF(N178="základní",J178,0)</f>
        <v>0</v>
      </c>
      <c r="BF178" s="203">
        <f>IF(N178="snížená",J178,0)</f>
        <v>0</v>
      </c>
      <c r="BG178" s="203">
        <f>IF(N178="zákl. přenesená",J178,0)</f>
        <v>0</v>
      </c>
      <c r="BH178" s="203">
        <f>IF(N178="sníž. přenesená",J178,0)</f>
        <v>0</v>
      </c>
      <c r="BI178" s="203">
        <f>IF(N178="nulová",J178,0)</f>
        <v>0</v>
      </c>
      <c r="BJ178" s="24" t="s">
        <v>81</v>
      </c>
      <c r="BK178" s="203">
        <f>ROUND(I178*H178,2)</f>
        <v>0</v>
      </c>
      <c r="BL178" s="24" t="s">
        <v>239</v>
      </c>
      <c r="BM178" s="24" t="s">
        <v>641</v>
      </c>
    </row>
    <row r="179" spans="2:51" s="11" customFormat="1" ht="13.5">
      <c r="B179" s="204"/>
      <c r="C179" s="205"/>
      <c r="D179" s="206" t="s">
        <v>147</v>
      </c>
      <c r="E179" s="207" t="s">
        <v>23</v>
      </c>
      <c r="F179" s="208" t="s">
        <v>527</v>
      </c>
      <c r="G179" s="205"/>
      <c r="H179" s="207" t="s">
        <v>23</v>
      </c>
      <c r="I179" s="209"/>
      <c r="J179" s="205"/>
      <c r="K179" s="205"/>
      <c r="L179" s="210"/>
      <c r="M179" s="211"/>
      <c r="N179" s="212"/>
      <c r="O179" s="212"/>
      <c r="P179" s="212"/>
      <c r="Q179" s="212"/>
      <c r="R179" s="212"/>
      <c r="S179" s="212"/>
      <c r="T179" s="213"/>
      <c r="AT179" s="214" t="s">
        <v>147</v>
      </c>
      <c r="AU179" s="214" t="s">
        <v>83</v>
      </c>
      <c r="AV179" s="11" t="s">
        <v>81</v>
      </c>
      <c r="AW179" s="11" t="s">
        <v>36</v>
      </c>
      <c r="AX179" s="11" t="s">
        <v>73</v>
      </c>
      <c r="AY179" s="214" t="s">
        <v>137</v>
      </c>
    </row>
    <row r="180" spans="2:51" s="12" customFormat="1" ht="13.5">
      <c r="B180" s="215"/>
      <c r="C180" s="216"/>
      <c r="D180" s="206" t="s">
        <v>147</v>
      </c>
      <c r="E180" s="217" t="s">
        <v>23</v>
      </c>
      <c r="F180" s="218" t="s">
        <v>294</v>
      </c>
      <c r="G180" s="216"/>
      <c r="H180" s="219">
        <v>3</v>
      </c>
      <c r="I180" s="220"/>
      <c r="J180" s="216"/>
      <c r="K180" s="216"/>
      <c r="L180" s="221"/>
      <c r="M180" s="222"/>
      <c r="N180" s="223"/>
      <c r="O180" s="223"/>
      <c r="P180" s="223"/>
      <c r="Q180" s="223"/>
      <c r="R180" s="223"/>
      <c r="S180" s="223"/>
      <c r="T180" s="224"/>
      <c r="AT180" s="225" t="s">
        <v>147</v>
      </c>
      <c r="AU180" s="225" t="s">
        <v>83</v>
      </c>
      <c r="AV180" s="12" t="s">
        <v>83</v>
      </c>
      <c r="AW180" s="12" t="s">
        <v>36</v>
      </c>
      <c r="AX180" s="12" t="s">
        <v>73</v>
      </c>
      <c r="AY180" s="225" t="s">
        <v>137</v>
      </c>
    </row>
    <row r="181" spans="2:51" s="14" customFormat="1" ht="13.5">
      <c r="B181" s="237"/>
      <c r="C181" s="238"/>
      <c r="D181" s="206" t="s">
        <v>147</v>
      </c>
      <c r="E181" s="239" t="s">
        <v>23</v>
      </c>
      <c r="F181" s="240" t="s">
        <v>155</v>
      </c>
      <c r="G181" s="238"/>
      <c r="H181" s="241">
        <v>3</v>
      </c>
      <c r="I181" s="242"/>
      <c r="J181" s="238"/>
      <c r="K181" s="238"/>
      <c r="L181" s="243"/>
      <c r="M181" s="244"/>
      <c r="N181" s="245"/>
      <c r="O181" s="245"/>
      <c r="P181" s="245"/>
      <c r="Q181" s="245"/>
      <c r="R181" s="245"/>
      <c r="S181" s="245"/>
      <c r="T181" s="246"/>
      <c r="AT181" s="247" t="s">
        <v>147</v>
      </c>
      <c r="AU181" s="247" t="s">
        <v>83</v>
      </c>
      <c r="AV181" s="14" t="s">
        <v>145</v>
      </c>
      <c r="AW181" s="14" t="s">
        <v>36</v>
      </c>
      <c r="AX181" s="14" t="s">
        <v>81</v>
      </c>
      <c r="AY181" s="247" t="s">
        <v>137</v>
      </c>
    </row>
    <row r="182" spans="2:65" s="1" customFormat="1" ht="25.5" customHeight="1">
      <c r="B182" s="41"/>
      <c r="C182" s="192" t="s">
        <v>337</v>
      </c>
      <c r="D182" s="192" t="s">
        <v>140</v>
      </c>
      <c r="E182" s="193" t="s">
        <v>642</v>
      </c>
      <c r="F182" s="194" t="s">
        <v>643</v>
      </c>
      <c r="G182" s="195" t="s">
        <v>292</v>
      </c>
      <c r="H182" s="196">
        <v>3</v>
      </c>
      <c r="I182" s="197"/>
      <c r="J182" s="198">
        <f>ROUND(I182*H182,2)</f>
        <v>0</v>
      </c>
      <c r="K182" s="194" t="s">
        <v>144</v>
      </c>
      <c r="L182" s="61"/>
      <c r="M182" s="199" t="s">
        <v>23</v>
      </c>
      <c r="N182" s="200" t="s">
        <v>44</v>
      </c>
      <c r="O182" s="42"/>
      <c r="P182" s="201">
        <f>O182*H182</f>
        <v>0</v>
      </c>
      <c r="Q182" s="201">
        <v>0.01865</v>
      </c>
      <c r="R182" s="201">
        <f>Q182*H182</f>
        <v>0.05595</v>
      </c>
      <c r="S182" s="201">
        <v>0</v>
      </c>
      <c r="T182" s="202">
        <f>S182*H182</f>
        <v>0</v>
      </c>
      <c r="AR182" s="24" t="s">
        <v>239</v>
      </c>
      <c r="AT182" s="24" t="s">
        <v>140</v>
      </c>
      <c r="AU182" s="24" t="s">
        <v>83</v>
      </c>
      <c r="AY182" s="24" t="s">
        <v>137</v>
      </c>
      <c r="BE182" s="203">
        <f>IF(N182="základní",J182,0)</f>
        <v>0</v>
      </c>
      <c r="BF182" s="203">
        <f>IF(N182="snížená",J182,0)</f>
        <v>0</v>
      </c>
      <c r="BG182" s="203">
        <f>IF(N182="zákl. přenesená",J182,0)</f>
        <v>0</v>
      </c>
      <c r="BH182" s="203">
        <f>IF(N182="sníž. přenesená",J182,0)</f>
        <v>0</v>
      </c>
      <c r="BI182" s="203">
        <f>IF(N182="nulová",J182,0)</f>
        <v>0</v>
      </c>
      <c r="BJ182" s="24" t="s">
        <v>81</v>
      </c>
      <c r="BK182" s="203">
        <f>ROUND(I182*H182,2)</f>
        <v>0</v>
      </c>
      <c r="BL182" s="24" t="s">
        <v>239</v>
      </c>
      <c r="BM182" s="24" t="s">
        <v>644</v>
      </c>
    </row>
    <row r="183" spans="2:51" s="11" customFormat="1" ht="13.5">
      <c r="B183" s="204"/>
      <c r="C183" s="205"/>
      <c r="D183" s="206" t="s">
        <v>147</v>
      </c>
      <c r="E183" s="207" t="s">
        <v>23</v>
      </c>
      <c r="F183" s="208" t="s">
        <v>527</v>
      </c>
      <c r="G183" s="205"/>
      <c r="H183" s="207" t="s">
        <v>23</v>
      </c>
      <c r="I183" s="209"/>
      <c r="J183" s="205"/>
      <c r="K183" s="205"/>
      <c r="L183" s="210"/>
      <c r="M183" s="211"/>
      <c r="N183" s="212"/>
      <c r="O183" s="212"/>
      <c r="P183" s="212"/>
      <c r="Q183" s="212"/>
      <c r="R183" s="212"/>
      <c r="S183" s="212"/>
      <c r="T183" s="213"/>
      <c r="AT183" s="214" t="s">
        <v>147</v>
      </c>
      <c r="AU183" s="214" t="s">
        <v>83</v>
      </c>
      <c r="AV183" s="11" t="s">
        <v>81</v>
      </c>
      <c r="AW183" s="11" t="s">
        <v>36</v>
      </c>
      <c r="AX183" s="11" t="s">
        <v>73</v>
      </c>
      <c r="AY183" s="214" t="s">
        <v>137</v>
      </c>
    </row>
    <row r="184" spans="2:51" s="12" customFormat="1" ht="13.5">
      <c r="B184" s="215"/>
      <c r="C184" s="216"/>
      <c r="D184" s="206" t="s">
        <v>147</v>
      </c>
      <c r="E184" s="217" t="s">
        <v>23</v>
      </c>
      <c r="F184" s="218" t="s">
        <v>294</v>
      </c>
      <c r="G184" s="216"/>
      <c r="H184" s="219">
        <v>3</v>
      </c>
      <c r="I184" s="220"/>
      <c r="J184" s="216"/>
      <c r="K184" s="216"/>
      <c r="L184" s="221"/>
      <c r="M184" s="222"/>
      <c r="N184" s="223"/>
      <c r="O184" s="223"/>
      <c r="P184" s="223"/>
      <c r="Q184" s="223"/>
      <c r="R184" s="223"/>
      <c r="S184" s="223"/>
      <c r="T184" s="224"/>
      <c r="AT184" s="225" t="s">
        <v>147</v>
      </c>
      <c r="AU184" s="225" t="s">
        <v>83</v>
      </c>
      <c r="AV184" s="12" t="s">
        <v>83</v>
      </c>
      <c r="AW184" s="12" t="s">
        <v>36</v>
      </c>
      <c r="AX184" s="12" t="s">
        <v>73</v>
      </c>
      <c r="AY184" s="225" t="s">
        <v>137</v>
      </c>
    </row>
    <row r="185" spans="2:51" s="14" customFormat="1" ht="13.5">
      <c r="B185" s="237"/>
      <c r="C185" s="238"/>
      <c r="D185" s="206" t="s">
        <v>147</v>
      </c>
      <c r="E185" s="239" t="s">
        <v>23</v>
      </c>
      <c r="F185" s="240" t="s">
        <v>155</v>
      </c>
      <c r="G185" s="238"/>
      <c r="H185" s="241">
        <v>3</v>
      </c>
      <c r="I185" s="242"/>
      <c r="J185" s="238"/>
      <c r="K185" s="238"/>
      <c r="L185" s="243"/>
      <c r="M185" s="244"/>
      <c r="N185" s="245"/>
      <c r="O185" s="245"/>
      <c r="P185" s="245"/>
      <c r="Q185" s="245"/>
      <c r="R185" s="245"/>
      <c r="S185" s="245"/>
      <c r="T185" s="246"/>
      <c r="AT185" s="247" t="s">
        <v>147</v>
      </c>
      <c r="AU185" s="247" t="s">
        <v>83</v>
      </c>
      <c r="AV185" s="14" t="s">
        <v>145</v>
      </c>
      <c r="AW185" s="14" t="s">
        <v>36</v>
      </c>
      <c r="AX185" s="14" t="s">
        <v>81</v>
      </c>
      <c r="AY185" s="247" t="s">
        <v>137</v>
      </c>
    </row>
    <row r="186" spans="2:65" s="1" customFormat="1" ht="38.25" customHeight="1">
      <c r="B186" s="41"/>
      <c r="C186" s="192" t="s">
        <v>341</v>
      </c>
      <c r="D186" s="192" t="s">
        <v>140</v>
      </c>
      <c r="E186" s="193" t="s">
        <v>645</v>
      </c>
      <c r="F186" s="194" t="s">
        <v>646</v>
      </c>
      <c r="G186" s="195" t="s">
        <v>234</v>
      </c>
      <c r="H186" s="196">
        <v>0.103</v>
      </c>
      <c r="I186" s="197"/>
      <c r="J186" s="198">
        <f>ROUND(I186*H186,2)</f>
        <v>0</v>
      </c>
      <c r="K186" s="194" t="s">
        <v>144</v>
      </c>
      <c r="L186" s="61"/>
      <c r="M186" s="199" t="s">
        <v>23</v>
      </c>
      <c r="N186" s="200" t="s">
        <v>44</v>
      </c>
      <c r="O186" s="42"/>
      <c r="P186" s="201">
        <f>O186*H186</f>
        <v>0</v>
      </c>
      <c r="Q186" s="201">
        <v>0</v>
      </c>
      <c r="R186" s="201">
        <f>Q186*H186</f>
        <v>0</v>
      </c>
      <c r="S186" s="201">
        <v>0</v>
      </c>
      <c r="T186" s="202">
        <f>S186*H186</f>
        <v>0</v>
      </c>
      <c r="AR186" s="24" t="s">
        <v>239</v>
      </c>
      <c r="AT186" s="24" t="s">
        <v>140</v>
      </c>
      <c r="AU186" s="24" t="s">
        <v>83</v>
      </c>
      <c r="AY186" s="24" t="s">
        <v>137</v>
      </c>
      <c r="BE186" s="203">
        <f>IF(N186="základní",J186,0)</f>
        <v>0</v>
      </c>
      <c r="BF186" s="203">
        <f>IF(N186="snížená",J186,0)</f>
        <v>0</v>
      </c>
      <c r="BG186" s="203">
        <f>IF(N186="zákl. přenesená",J186,0)</f>
        <v>0</v>
      </c>
      <c r="BH186" s="203">
        <f>IF(N186="sníž. přenesená",J186,0)</f>
        <v>0</v>
      </c>
      <c r="BI186" s="203">
        <f>IF(N186="nulová",J186,0)</f>
        <v>0</v>
      </c>
      <c r="BJ186" s="24" t="s">
        <v>81</v>
      </c>
      <c r="BK186" s="203">
        <f>ROUND(I186*H186,2)</f>
        <v>0</v>
      </c>
      <c r="BL186" s="24" t="s">
        <v>239</v>
      </c>
      <c r="BM186" s="24" t="s">
        <v>647</v>
      </c>
    </row>
    <row r="187" spans="2:65" s="1" customFormat="1" ht="38.25" customHeight="1">
      <c r="B187" s="41"/>
      <c r="C187" s="192" t="s">
        <v>345</v>
      </c>
      <c r="D187" s="192" t="s">
        <v>140</v>
      </c>
      <c r="E187" s="193" t="s">
        <v>648</v>
      </c>
      <c r="F187" s="194" t="s">
        <v>649</v>
      </c>
      <c r="G187" s="195" t="s">
        <v>234</v>
      </c>
      <c r="H187" s="196">
        <v>0.103</v>
      </c>
      <c r="I187" s="197"/>
      <c r="J187" s="198">
        <f>ROUND(I187*H187,2)</f>
        <v>0</v>
      </c>
      <c r="K187" s="194" t="s">
        <v>144</v>
      </c>
      <c r="L187" s="61"/>
      <c r="M187" s="199" t="s">
        <v>23</v>
      </c>
      <c r="N187" s="258" t="s">
        <v>44</v>
      </c>
      <c r="O187" s="259"/>
      <c r="P187" s="260">
        <f>O187*H187</f>
        <v>0</v>
      </c>
      <c r="Q187" s="260">
        <v>0</v>
      </c>
      <c r="R187" s="260">
        <f>Q187*H187</f>
        <v>0</v>
      </c>
      <c r="S187" s="260">
        <v>0</v>
      </c>
      <c r="T187" s="261">
        <f>S187*H187</f>
        <v>0</v>
      </c>
      <c r="AR187" s="24" t="s">
        <v>239</v>
      </c>
      <c r="AT187" s="24" t="s">
        <v>140</v>
      </c>
      <c r="AU187" s="24" t="s">
        <v>83</v>
      </c>
      <c r="AY187" s="24" t="s">
        <v>137</v>
      </c>
      <c r="BE187" s="203">
        <f>IF(N187="základní",J187,0)</f>
        <v>0</v>
      </c>
      <c r="BF187" s="203">
        <f>IF(N187="snížená",J187,0)</f>
        <v>0</v>
      </c>
      <c r="BG187" s="203">
        <f>IF(N187="zákl. přenesená",J187,0)</f>
        <v>0</v>
      </c>
      <c r="BH187" s="203">
        <f>IF(N187="sníž. přenesená",J187,0)</f>
        <v>0</v>
      </c>
      <c r="BI187" s="203">
        <f>IF(N187="nulová",J187,0)</f>
        <v>0</v>
      </c>
      <c r="BJ187" s="24" t="s">
        <v>81</v>
      </c>
      <c r="BK187" s="203">
        <f>ROUND(I187*H187,2)</f>
        <v>0</v>
      </c>
      <c r="BL187" s="24" t="s">
        <v>239</v>
      </c>
      <c r="BM187" s="24" t="s">
        <v>650</v>
      </c>
    </row>
    <row r="188" spans="2:12" s="1" customFormat="1" ht="6.95" customHeight="1">
      <c r="B188" s="56"/>
      <c r="C188" s="57"/>
      <c r="D188" s="57"/>
      <c r="E188" s="57"/>
      <c r="F188" s="57"/>
      <c r="G188" s="57"/>
      <c r="H188" s="57"/>
      <c r="I188" s="139"/>
      <c r="J188" s="57"/>
      <c r="K188" s="57"/>
      <c r="L188" s="61"/>
    </row>
  </sheetData>
  <sheetProtection algorithmName="SHA-512" hashValue="HXiwUAxSYRmbY+B2EQ/avZVHZIEYiUkHxY5M5SLI8UixlHt1vsHWKk0YPoME8KWwWwtMNdjBkNlti6XmeKVFvA==" saltValue="bmGGxDF8yxSJVYwGoO7NhJs1uOTGIbpO6HjWCj27IZJknhyC+GJ7ohL23/4z4sPu9qGUtpOSHx6X4TWbLg9lHw==" spinCount="100000" sheet="1" objects="1" scenarios="1" formatColumns="0" formatRows="0" autoFilter="0"/>
  <autoFilter ref="C83:K187"/>
  <mergeCells count="10">
    <mergeCell ref="J51:J52"/>
    <mergeCell ref="E74:H74"/>
    <mergeCell ref="E76:H76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3" display="3) Soupis prací"/>
    <hyperlink ref="L1:V1" location="'Rekapitulace stavby'!C2" display="Rekapitulace stavby"/>
  </hyperlinks>
  <printOptions/>
  <pageMargins left="0.5905511811023623" right="0.5905511811023623" top="0.5905511811023623" bottom="0.5905511811023623" header="0" footer="0"/>
  <pageSetup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93</v>
      </c>
      <c r="G1" s="391" t="s">
        <v>94</v>
      </c>
      <c r="H1" s="391"/>
      <c r="I1" s="115"/>
      <c r="J1" s="114" t="s">
        <v>95</v>
      </c>
      <c r="K1" s="113" t="s">
        <v>96</v>
      </c>
      <c r="L1" s="114" t="s">
        <v>97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AT2" s="24" t="s">
        <v>89</v>
      </c>
    </row>
    <row r="3" spans="2:46" ht="6.95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83</v>
      </c>
    </row>
    <row r="4" spans="2:46" ht="36.95" customHeight="1">
      <c r="B4" s="28"/>
      <c r="C4" s="29"/>
      <c r="D4" s="30" t="s">
        <v>98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2:11" ht="13.5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</row>
    <row r="7" spans="2:11" ht="16.5" customHeight="1">
      <c r="B7" s="28"/>
      <c r="C7" s="29"/>
      <c r="D7" s="29"/>
      <c r="E7" s="383" t="str">
        <f>'Rekapitulace stavby'!K6</f>
        <v>OPRAVA SOCIÁLNÍHO ZAŘÍZENÍ ORGANIZACE JUNÁK - ČESKÝ SKAUT, STŘEDISKO</v>
      </c>
      <c r="F7" s="384"/>
      <c r="G7" s="384"/>
      <c r="H7" s="384"/>
      <c r="I7" s="117"/>
      <c r="J7" s="29"/>
      <c r="K7" s="31"/>
    </row>
    <row r="8" spans="2:11" s="1" customFormat="1" ht="13.5">
      <c r="B8" s="41"/>
      <c r="C8" s="42"/>
      <c r="D8" s="37" t="s">
        <v>99</v>
      </c>
      <c r="E8" s="42"/>
      <c r="F8" s="42"/>
      <c r="G8" s="42"/>
      <c r="H8" s="42"/>
      <c r="I8" s="118"/>
      <c r="J8" s="42"/>
      <c r="K8" s="45"/>
    </row>
    <row r="9" spans="2:11" s="1" customFormat="1" ht="36.95" customHeight="1">
      <c r="B9" s="41"/>
      <c r="C9" s="42"/>
      <c r="D9" s="42"/>
      <c r="E9" s="385" t="s">
        <v>651</v>
      </c>
      <c r="F9" s="386"/>
      <c r="G9" s="386"/>
      <c r="H9" s="386"/>
      <c r="I9" s="118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2:11" s="1" customFormat="1" ht="14.45" customHeight="1">
      <c r="B11" s="41"/>
      <c r="C11" s="42"/>
      <c r="D11" s="37" t="s">
        <v>20</v>
      </c>
      <c r="E11" s="42"/>
      <c r="F11" s="35" t="s">
        <v>21</v>
      </c>
      <c r="G11" s="42"/>
      <c r="H11" s="42"/>
      <c r="I11" s="119" t="s">
        <v>22</v>
      </c>
      <c r="J11" s="35" t="s">
        <v>23</v>
      </c>
      <c r="K11" s="45"/>
    </row>
    <row r="12" spans="2:11" s="1" customFormat="1" ht="14.45" customHeight="1">
      <c r="B12" s="41"/>
      <c r="C12" s="42"/>
      <c r="D12" s="37" t="s">
        <v>24</v>
      </c>
      <c r="E12" s="42"/>
      <c r="F12" s="35" t="s">
        <v>25</v>
      </c>
      <c r="G12" s="42"/>
      <c r="H12" s="42"/>
      <c r="I12" s="119" t="s">
        <v>26</v>
      </c>
      <c r="J12" s="120" t="str">
        <f>'Rekapitulace stavby'!AN8</f>
        <v>17. 4. 2019</v>
      </c>
      <c r="K12" s="45"/>
    </row>
    <row r="13" spans="2:11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2:11" s="1" customFormat="1" ht="14.45" customHeight="1">
      <c r="B14" s="41"/>
      <c r="C14" s="42"/>
      <c r="D14" s="37" t="s">
        <v>28</v>
      </c>
      <c r="E14" s="42"/>
      <c r="F14" s="42"/>
      <c r="G14" s="42"/>
      <c r="H14" s="42"/>
      <c r="I14" s="119" t="s">
        <v>29</v>
      </c>
      <c r="J14" s="35" t="s">
        <v>23</v>
      </c>
      <c r="K14" s="45"/>
    </row>
    <row r="15" spans="2:11" s="1" customFormat="1" ht="18" customHeight="1">
      <c r="B15" s="41"/>
      <c r="C15" s="42"/>
      <c r="D15" s="42"/>
      <c r="E15" s="35" t="s">
        <v>30</v>
      </c>
      <c r="F15" s="42"/>
      <c r="G15" s="42"/>
      <c r="H15" s="42"/>
      <c r="I15" s="119" t="s">
        <v>31</v>
      </c>
      <c r="J15" s="35" t="s">
        <v>23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7" t="s">
        <v>32</v>
      </c>
      <c r="E17" s="42"/>
      <c r="F17" s="42"/>
      <c r="G17" s="42"/>
      <c r="H17" s="42"/>
      <c r="I17" s="119" t="s">
        <v>29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31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7" t="s">
        <v>34</v>
      </c>
      <c r="E20" s="42"/>
      <c r="F20" s="42"/>
      <c r="G20" s="42"/>
      <c r="H20" s="42"/>
      <c r="I20" s="119" t="s">
        <v>29</v>
      </c>
      <c r="J20" s="35" t="s">
        <v>23</v>
      </c>
      <c r="K20" s="45"/>
    </row>
    <row r="21" spans="2:11" s="1" customFormat="1" ht="18" customHeight="1">
      <c r="B21" s="41"/>
      <c r="C21" s="42"/>
      <c r="D21" s="42"/>
      <c r="E21" s="35" t="s">
        <v>35</v>
      </c>
      <c r="F21" s="42"/>
      <c r="G21" s="42"/>
      <c r="H21" s="42"/>
      <c r="I21" s="119" t="s">
        <v>31</v>
      </c>
      <c r="J21" s="35" t="s">
        <v>23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7" t="s">
        <v>37</v>
      </c>
      <c r="E23" s="42"/>
      <c r="F23" s="42"/>
      <c r="G23" s="42"/>
      <c r="H23" s="42"/>
      <c r="I23" s="118"/>
      <c r="J23" s="42"/>
      <c r="K23" s="45"/>
    </row>
    <row r="24" spans="2:11" s="6" customFormat="1" ht="71.25" customHeight="1">
      <c r="B24" s="121"/>
      <c r="C24" s="122"/>
      <c r="D24" s="122"/>
      <c r="E24" s="372" t="s">
        <v>38</v>
      </c>
      <c r="F24" s="372"/>
      <c r="G24" s="372"/>
      <c r="H24" s="372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39</v>
      </c>
      <c r="E27" s="42"/>
      <c r="F27" s="42"/>
      <c r="G27" s="42"/>
      <c r="H27" s="42"/>
      <c r="I27" s="118"/>
      <c r="J27" s="128">
        <f>ROUND(J84,2)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41</v>
      </c>
      <c r="G29" s="42"/>
      <c r="H29" s="42"/>
      <c r="I29" s="129" t="s">
        <v>40</v>
      </c>
      <c r="J29" s="46" t="s">
        <v>42</v>
      </c>
      <c r="K29" s="45"/>
    </row>
    <row r="30" spans="2:11" s="1" customFormat="1" ht="14.45" customHeight="1">
      <c r="B30" s="41"/>
      <c r="C30" s="42"/>
      <c r="D30" s="49" t="s">
        <v>43</v>
      </c>
      <c r="E30" s="49" t="s">
        <v>44</v>
      </c>
      <c r="F30" s="130">
        <f>ROUND(SUM(BE84:BE123),2)</f>
        <v>0</v>
      </c>
      <c r="G30" s="42"/>
      <c r="H30" s="42"/>
      <c r="I30" s="131">
        <v>0.21</v>
      </c>
      <c r="J30" s="130">
        <f>ROUND(ROUND((SUM(BE84:BE123)),2)*I30,2)</f>
        <v>0</v>
      </c>
      <c r="K30" s="45"/>
    </row>
    <row r="31" spans="2:11" s="1" customFormat="1" ht="14.45" customHeight="1">
      <c r="B31" s="41"/>
      <c r="C31" s="42"/>
      <c r="D31" s="42"/>
      <c r="E31" s="49" t="s">
        <v>45</v>
      </c>
      <c r="F31" s="130">
        <f>ROUND(SUM(BF84:BF123),2)</f>
        <v>0</v>
      </c>
      <c r="G31" s="42"/>
      <c r="H31" s="42"/>
      <c r="I31" s="131">
        <v>0.15</v>
      </c>
      <c r="J31" s="130">
        <f>ROUND(ROUND((SUM(BF84:BF123)),2)*I31,2)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46</v>
      </c>
      <c r="F32" s="130">
        <f>ROUND(SUM(BG84:BG123),2)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47</v>
      </c>
      <c r="F33" s="130">
        <f>ROUND(SUM(BH84:BH123),2)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48</v>
      </c>
      <c r="F34" s="130">
        <f>ROUND(SUM(BI84:BI123),2)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49</v>
      </c>
      <c r="E36" s="79"/>
      <c r="F36" s="79"/>
      <c r="G36" s="134" t="s">
        <v>50</v>
      </c>
      <c r="H36" s="135" t="s">
        <v>51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" customHeight="1">
      <c r="B42" s="41"/>
      <c r="C42" s="30" t="s">
        <v>101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16.5" customHeight="1">
      <c r="B45" s="41"/>
      <c r="C45" s="42"/>
      <c r="D45" s="42"/>
      <c r="E45" s="383" t="str">
        <f>E7</f>
        <v>OPRAVA SOCIÁLNÍHO ZAŘÍZENÍ ORGANIZACE JUNÁK - ČESKÝ SKAUT, STŘEDISKO</v>
      </c>
      <c r="F45" s="384"/>
      <c r="G45" s="384"/>
      <c r="H45" s="384"/>
      <c r="I45" s="118"/>
      <c r="J45" s="42"/>
      <c r="K45" s="45"/>
    </row>
    <row r="46" spans="2:11" s="1" customFormat="1" ht="14.45" customHeight="1">
      <c r="B46" s="41"/>
      <c r="C46" s="37" t="s">
        <v>99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17.25" customHeight="1">
      <c r="B47" s="41"/>
      <c r="C47" s="42"/>
      <c r="D47" s="42"/>
      <c r="E47" s="385" t="str">
        <f>E9</f>
        <v>03 - Elektroinstalace</v>
      </c>
      <c r="F47" s="386"/>
      <c r="G47" s="386"/>
      <c r="H47" s="386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11" s="1" customFormat="1" ht="18" customHeight="1">
      <c r="B49" s="41"/>
      <c r="C49" s="37" t="s">
        <v>24</v>
      </c>
      <c r="D49" s="42"/>
      <c r="E49" s="42"/>
      <c r="F49" s="35" t="str">
        <f>F12</f>
        <v>parc.č.860, k.ú. Chomutov II</v>
      </c>
      <c r="G49" s="42"/>
      <c r="H49" s="42"/>
      <c r="I49" s="119" t="s">
        <v>26</v>
      </c>
      <c r="J49" s="120" t="str">
        <f>IF(J12="","",J12)</f>
        <v>17. 4. 2019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11" s="1" customFormat="1" ht="13.5">
      <c r="B51" s="41"/>
      <c r="C51" s="37" t="s">
        <v>28</v>
      </c>
      <c r="D51" s="42"/>
      <c r="E51" s="42"/>
      <c r="F51" s="35" t="str">
        <f>E15</f>
        <v>Statutární město Chomutov</v>
      </c>
      <c r="G51" s="42"/>
      <c r="H51" s="42"/>
      <c r="I51" s="119" t="s">
        <v>34</v>
      </c>
      <c r="J51" s="372" t="str">
        <f>E21</f>
        <v>JKPO CZ s.r.o.</v>
      </c>
      <c r="K51" s="45"/>
    </row>
    <row r="52" spans="2:11" s="1" customFormat="1" ht="14.45" customHeight="1">
      <c r="B52" s="41"/>
      <c r="C52" s="37" t="s">
        <v>32</v>
      </c>
      <c r="D52" s="42"/>
      <c r="E52" s="42"/>
      <c r="F52" s="35" t="str">
        <f>IF(E18="","",E18)</f>
        <v/>
      </c>
      <c r="G52" s="42"/>
      <c r="H52" s="42"/>
      <c r="I52" s="118"/>
      <c r="J52" s="387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11" s="1" customFormat="1" ht="29.25" customHeight="1">
      <c r="B54" s="41"/>
      <c r="C54" s="144" t="s">
        <v>102</v>
      </c>
      <c r="D54" s="132"/>
      <c r="E54" s="132"/>
      <c r="F54" s="132"/>
      <c r="G54" s="132"/>
      <c r="H54" s="132"/>
      <c r="I54" s="145"/>
      <c r="J54" s="146" t="s">
        <v>103</v>
      </c>
      <c r="K54" s="147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104</v>
      </c>
      <c r="D56" s="42"/>
      <c r="E56" s="42"/>
      <c r="F56" s="42"/>
      <c r="G56" s="42"/>
      <c r="H56" s="42"/>
      <c r="I56" s="118"/>
      <c r="J56" s="128">
        <f>J84</f>
        <v>0</v>
      </c>
      <c r="K56" s="45"/>
      <c r="AU56" s="24" t="s">
        <v>105</v>
      </c>
    </row>
    <row r="57" spans="2:11" s="7" customFormat="1" ht="24.95" customHeight="1">
      <c r="B57" s="149"/>
      <c r="C57" s="150"/>
      <c r="D57" s="151" t="s">
        <v>652</v>
      </c>
      <c r="E57" s="152"/>
      <c r="F57" s="152"/>
      <c r="G57" s="152"/>
      <c r="H57" s="152"/>
      <c r="I57" s="153"/>
      <c r="J57" s="154">
        <f>J85</f>
        <v>0</v>
      </c>
      <c r="K57" s="155"/>
    </row>
    <row r="58" spans="2:11" s="7" customFormat="1" ht="24.95" customHeight="1">
      <c r="B58" s="149"/>
      <c r="C58" s="150"/>
      <c r="D58" s="151" t="s">
        <v>653</v>
      </c>
      <c r="E58" s="152"/>
      <c r="F58" s="152"/>
      <c r="G58" s="152"/>
      <c r="H58" s="152"/>
      <c r="I58" s="153"/>
      <c r="J58" s="154">
        <f>J91</f>
        <v>0</v>
      </c>
      <c r="K58" s="155"/>
    </row>
    <row r="59" spans="2:11" s="7" customFormat="1" ht="24.95" customHeight="1">
      <c r="B59" s="149"/>
      <c r="C59" s="150"/>
      <c r="D59" s="151" t="s">
        <v>654</v>
      </c>
      <c r="E59" s="152"/>
      <c r="F59" s="152"/>
      <c r="G59" s="152"/>
      <c r="H59" s="152"/>
      <c r="I59" s="153"/>
      <c r="J59" s="154">
        <f>J97</f>
        <v>0</v>
      </c>
      <c r="K59" s="155"/>
    </row>
    <row r="60" spans="2:11" s="7" customFormat="1" ht="24.95" customHeight="1">
      <c r="B60" s="149"/>
      <c r="C60" s="150"/>
      <c r="D60" s="151" t="s">
        <v>655</v>
      </c>
      <c r="E60" s="152"/>
      <c r="F60" s="152"/>
      <c r="G60" s="152"/>
      <c r="H60" s="152"/>
      <c r="I60" s="153"/>
      <c r="J60" s="154">
        <f>J110</f>
        <v>0</v>
      </c>
      <c r="K60" s="155"/>
    </row>
    <row r="61" spans="2:11" s="7" customFormat="1" ht="24.95" customHeight="1">
      <c r="B61" s="149"/>
      <c r="C61" s="150"/>
      <c r="D61" s="151" t="s">
        <v>656</v>
      </c>
      <c r="E61" s="152"/>
      <c r="F61" s="152"/>
      <c r="G61" s="152"/>
      <c r="H61" s="152"/>
      <c r="I61" s="153"/>
      <c r="J61" s="154">
        <f>J112</f>
        <v>0</v>
      </c>
      <c r="K61" s="155"/>
    </row>
    <row r="62" spans="2:11" s="7" customFormat="1" ht="24.95" customHeight="1">
      <c r="B62" s="149"/>
      <c r="C62" s="150"/>
      <c r="D62" s="151" t="s">
        <v>657</v>
      </c>
      <c r="E62" s="152"/>
      <c r="F62" s="152"/>
      <c r="G62" s="152"/>
      <c r="H62" s="152"/>
      <c r="I62" s="153"/>
      <c r="J62" s="154">
        <f>J114</f>
        <v>0</v>
      </c>
      <c r="K62" s="155"/>
    </row>
    <row r="63" spans="2:11" s="7" customFormat="1" ht="24.95" customHeight="1">
      <c r="B63" s="149"/>
      <c r="C63" s="150"/>
      <c r="D63" s="151" t="s">
        <v>658</v>
      </c>
      <c r="E63" s="152"/>
      <c r="F63" s="152"/>
      <c r="G63" s="152"/>
      <c r="H63" s="152"/>
      <c r="I63" s="153"/>
      <c r="J63" s="154">
        <f>J117</f>
        <v>0</v>
      </c>
      <c r="K63" s="155"/>
    </row>
    <row r="64" spans="2:11" s="7" customFormat="1" ht="24.95" customHeight="1">
      <c r="B64" s="149"/>
      <c r="C64" s="150"/>
      <c r="D64" s="151" t="s">
        <v>659</v>
      </c>
      <c r="E64" s="152"/>
      <c r="F64" s="152"/>
      <c r="G64" s="152"/>
      <c r="H64" s="152"/>
      <c r="I64" s="153"/>
      <c r="J64" s="154">
        <f>J120</f>
        <v>0</v>
      </c>
      <c r="K64" s="155"/>
    </row>
    <row r="65" spans="2:11" s="1" customFormat="1" ht="21.75" customHeight="1">
      <c r="B65" s="41"/>
      <c r="C65" s="42"/>
      <c r="D65" s="42"/>
      <c r="E65" s="42"/>
      <c r="F65" s="42"/>
      <c r="G65" s="42"/>
      <c r="H65" s="42"/>
      <c r="I65" s="118"/>
      <c r="J65" s="42"/>
      <c r="K65" s="45"/>
    </row>
    <row r="66" spans="2:11" s="1" customFormat="1" ht="6.95" customHeight="1">
      <c r="B66" s="56"/>
      <c r="C66" s="57"/>
      <c r="D66" s="57"/>
      <c r="E66" s="57"/>
      <c r="F66" s="57"/>
      <c r="G66" s="57"/>
      <c r="H66" s="57"/>
      <c r="I66" s="139"/>
      <c r="J66" s="57"/>
      <c r="K66" s="58"/>
    </row>
    <row r="70" spans="2:12" s="1" customFormat="1" ht="6.95" customHeight="1">
      <c r="B70" s="59"/>
      <c r="C70" s="60"/>
      <c r="D70" s="60"/>
      <c r="E70" s="60"/>
      <c r="F70" s="60"/>
      <c r="G70" s="60"/>
      <c r="H70" s="60"/>
      <c r="I70" s="142"/>
      <c r="J70" s="60"/>
      <c r="K70" s="60"/>
      <c r="L70" s="61"/>
    </row>
    <row r="71" spans="2:12" s="1" customFormat="1" ht="36.95" customHeight="1">
      <c r="B71" s="41"/>
      <c r="C71" s="62" t="s">
        <v>121</v>
      </c>
      <c r="D71" s="63"/>
      <c r="E71" s="63"/>
      <c r="F71" s="63"/>
      <c r="G71" s="63"/>
      <c r="H71" s="63"/>
      <c r="I71" s="163"/>
      <c r="J71" s="63"/>
      <c r="K71" s="63"/>
      <c r="L71" s="61"/>
    </row>
    <row r="72" spans="2:12" s="1" customFormat="1" ht="6.95" customHeight="1">
      <c r="B72" s="41"/>
      <c r="C72" s="63"/>
      <c r="D72" s="63"/>
      <c r="E72" s="63"/>
      <c r="F72" s="63"/>
      <c r="G72" s="63"/>
      <c r="H72" s="63"/>
      <c r="I72" s="163"/>
      <c r="J72" s="63"/>
      <c r="K72" s="63"/>
      <c r="L72" s="61"/>
    </row>
    <row r="73" spans="2:12" s="1" customFormat="1" ht="14.45" customHeight="1">
      <c r="B73" s="41"/>
      <c r="C73" s="65" t="s">
        <v>18</v>
      </c>
      <c r="D73" s="63"/>
      <c r="E73" s="63"/>
      <c r="F73" s="63"/>
      <c r="G73" s="63"/>
      <c r="H73" s="63"/>
      <c r="I73" s="163"/>
      <c r="J73" s="63"/>
      <c r="K73" s="63"/>
      <c r="L73" s="61"/>
    </row>
    <row r="74" spans="2:12" s="1" customFormat="1" ht="16.5" customHeight="1">
      <c r="B74" s="41"/>
      <c r="C74" s="63"/>
      <c r="D74" s="63"/>
      <c r="E74" s="388" t="str">
        <f>E7</f>
        <v>OPRAVA SOCIÁLNÍHO ZAŘÍZENÍ ORGANIZACE JUNÁK - ČESKÝ SKAUT, STŘEDISKO</v>
      </c>
      <c r="F74" s="389"/>
      <c r="G74" s="389"/>
      <c r="H74" s="389"/>
      <c r="I74" s="163"/>
      <c r="J74" s="63"/>
      <c r="K74" s="63"/>
      <c r="L74" s="61"/>
    </row>
    <row r="75" spans="2:12" s="1" customFormat="1" ht="14.45" customHeight="1">
      <c r="B75" s="41"/>
      <c r="C75" s="65" t="s">
        <v>99</v>
      </c>
      <c r="D75" s="63"/>
      <c r="E75" s="63"/>
      <c r="F75" s="63"/>
      <c r="G75" s="63"/>
      <c r="H75" s="63"/>
      <c r="I75" s="163"/>
      <c r="J75" s="63"/>
      <c r="K75" s="63"/>
      <c r="L75" s="61"/>
    </row>
    <row r="76" spans="2:12" s="1" customFormat="1" ht="17.25" customHeight="1">
      <c r="B76" s="41"/>
      <c r="C76" s="63"/>
      <c r="D76" s="63"/>
      <c r="E76" s="379" t="str">
        <f>E9</f>
        <v>03 - Elektroinstalace</v>
      </c>
      <c r="F76" s="390"/>
      <c r="G76" s="390"/>
      <c r="H76" s="390"/>
      <c r="I76" s="163"/>
      <c r="J76" s="63"/>
      <c r="K76" s="63"/>
      <c r="L76" s="61"/>
    </row>
    <row r="77" spans="2:12" s="1" customFormat="1" ht="6.95" customHeight="1">
      <c r="B77" s="41"/>
      <c r="C77" s="63"/>
      <c r="D77" s="63"/>
      <c r="E77" s="63"/>
      <c r="F77" s="63"/>
      <c r="G77" s="63"/>
      <c r="H77" s="63"/>
      <c r="I77" s="163"/>
      <c r="J77" s="63"/>
      <c r="K77" s="63"/>
      <c r="L77" s="61"/>
    </row>
    <row r="78" spans="2:12" s="1" customFormat="1" ht="18" customHeight="1">
      <c r="B78" s="41"/>
      <c r="C78" s="65" t="s">
        <v>24</v>
      </c>
      <c r="D78" s="63"/>
      <c r="E78" s="63"/>
      <c r="F78" s="164" t="str">
        <f>F12</f>
        <v>parc.č.860, k.ú. Chomutov II</v>
      </c>
      <c r="G78" s="63"/>
      <c r="H78" s="63"/>
      <c r="I78" s="165" t="s">
        <v>26</v>
      </c>
      <c r="J78" s="73" t="str">
        <f>IF(J12="","",J12)</f>
        <v>17. 4. 2019</v>
      </c>
      <c r="K78" s="63"/>
      <c r="L78" s="61"/>
    </row>
    <row r="79" spans="2:12" s="1" customFormat="1" ht="6.95" customHeight="1">
      <c r="B79" s="41"/>
      <c r="C79" s="63"/>
      <c r="D79" s="63"/>
      <c r="E79" s="63"/>
      <c r="F79" s="63"/>
      <c r="G79" s="63"/>
      <c r="H79" s="63"/>
      <c r="I79" s="163"/>
      <c r="J79" s="63"/>
      <c r="K79" s="63"/>
      <c r="L79" s="61"/>
    </row>
    <row r="80" spans="2:12" s="1" customFormat="1" ht="13.5">
      <c r="B80" s="41"/>
      <c r="C80" s="65" t="s">
        <v>28</v>
      </c>
      <c r="D80" s="63"/>
      <c r="E80" s="63"/>
      <c r="F80" s="164" t="str">
        <f>E15</f>
        <v>Statutární město Chomutov</v>
      </c>
      <c r="G80" s="63"/>
      <c r="H80" s="63"/>
      <c r="I80" s="165" t="s">
        <v>34</v>
      </c>
      <c r="J80" s="164" t="str">
        <f>E21</f>
        <v>JKPO CZ s.r.o.</v>
      </c>
      <c r="K80" s="63"/>
      <c r="L80" s="61"/>
    </row>
    <row r="81" spans="2:12" s="1" customFormat="1" ht="14.45" customHeight="1">
      <c r="B81" s="41"/>
      <c r="C81" s="65" t="s">
        <v>32</v>
      </c>
      <c r="D81" s="63"/>
      <c r="E81" s="63"/>
      <c r="F81" s="164" t="str">
        <f>IF(E18="","",E18)</f>
        <v/>
      </c>
      <c r="G81" s="63"/>
      <c r="H81" s="63"/>
      <c r="I81" s="163"/>
      <c r="J81" s="63"/>
      <c r="K81" s="63"/>
      <c r="L81" s="61"/>
    </row>
    <row r="82" spans="2:12" s="1" customFormat="1" ht="10.35" customHeight="1">
      <c r="B82" s="41"/>
      <c r="C82" s="63"/>
      <c r="D82" s="63"/>
      <c r="E82" s="63"/>
      <c r="F82" s="63"/>
      <c r="G82" s="63"/>
      <c r="H82" s="63"/>
      <c r="I82" s="163"/>
      <c r="J82" s="63"/>
      <c r="K82" s="63"/>
      <c r="L82" s="61"/>
    </row>
    <row r="83" spans="2:20" s="9" customFormat="1" ht="29.25" customHeight="1">
      <c r="B83" s="166"/>
      <c r="C83" s="167" t="s">
        <v>122</v>
      </c>
      <c r="D83" s="168" t="s">
        <v>58</v>
      </c>
      <c r="E83" s="168" t="s">
        <v>54</v>
      </c>
      <c r="F83" s="168" t="s">
        <v>123</v>
      </c>
      <c r="G83" s="168" t="s">
        <v>124</v>
      </c>
      <c r="H83" s="168" t="s">
        <v>125</v>
      </c>
      <c r="I83" s="169" t="s">
        <v>126</v>
      </c>
      <c r="J83" s="168" t="s">
        <v>103</v>
      </c>
      <c r="K83" s="170" t="s">
        <v>127</v>
      </c>
      <c r="L83" s="171"/>
      <c r="M83" s="81" t="s">
        <v>128</v>
      </c>
      <c r="N83" s="82" t="s">
        <v>43</v>
      </c>
      <c r="O83" s="82" t="s">
        <v>129</v>
      </c>
      <c r="P83" s="82" t="s">
        <v>130</v>
      </c>
      <c r="Q83" s="82" t="s">
        <v>131</v>
      </c>
      <c r="R83" s="82" t="s">
        <v>132</v>
      </c>
      <c r="S83" s="82" t="s">
        <v>133</v>
      </c>
      <c r="T83" s="83" t="s">
        <v>134</v>
      </c>
    </row>
    <row r="84" spans="2:63" s="1" customFormat="1" ht="29.25" customHeight="1">
      <c r="B84" s="41"/>
      <c r="C84" s="87" t="s">
        <v>104</v>
      </c>
      <c r="D84" s="63"/>
      <c r="E84" s="63"/>
      <c r="F84" s="63"/>
      <c r="G84" s="63"/>
      <c r="H84" s="63"/>
      <c r="I84" s="163"/>
      <c r="J84" s="172">
        <f>BK84</f>
        <v>0</v>
      </c>
      <c r="K84" s="63"/>
      <c r="L84" s="61"/>
      <c r="M84" s="84"/>
      <c r="N84" s="85"/>
      <c r="O84" s="85"/>
      <c r="P84" s="173">
        <f>P85+P91+P97+P110+P112+P114+P117+P120</f>
        <v>0</v>
      </c>
      <c r="Q84" s="85"/>
      <c r="R84" s="173">
        <f>R85+R91+R97+R110+R112+R114+R117+R120</f>
        <v>0</v>
      </c>
      <c r="S84" s="85"/>
      <c r="T84" s="174">
        <f>T85+T91+T97+T110+T112+T114+T117+T120</f>
        <v>0</v>
      </c>
      <c r="AT84" s="24" t="s">
        <v>72</v>
      </c>
      <c r="AU84" s="24" t="s">
        <v>105</v>
      </c>
      <c r="BK84" s="175">
        <f>BK85+BK91+BK97+BK110+BK112+BK114+BK117+BK120</f>
        <v>0</v>
      </c>
    </row>
    <row r="85" spans="2:63" s="10" customFormat="1" ht="37.35" customHeight="1">
      <c r="B85" s="176"/>
      <c r="C85" s="177"/>
      <c r="D85" s="178" t="s">
        <v>72</v>
      </c>
      <c r="E85" s="179" t="s">
        <v>660</v>
      </c>
      <c r="F85" s="179" t="s">
        <v>661</v>
      </c>
      <c r="G85" s="177"/>
      <c r="H85" s="177"/>
      <c r="I85" s="180"/>
      <c r="J85" s="181">
        <f>BK85</f>
        <v>0</v>
      </c>
      <c r="K85" s="177"/>
      <c r="L85" s="182"/>
      <c r="M85" s="183"/>
      <c r="N85" s="184"/>
      <c r="O85" s="184"/>
      <c r="P85" s="185">
        <f>SUM(P86:P90)</f>
        <v>0</v>
      </c>
      <c r="Q85" s="184"/>
      <c r="R85" s="185">
        <f>SUM(R86:R90)</f>
        <v>0</v>
      </c>
      <c r="S85" s="184"/>
      <c r="T85" s="186">
        <f>SUM(T86:T90)</f>
        <v>0</v>
      </c>
      <c r="AR85" s="187" t="s">
        <v>81</v>
      </c>
      <c r="AT85" s="188" t="s">
        <v>72</v>
      </c>
      <c r="AU85" s="188" t="s">
        <v>73</v>
      </c>
      <c r="AY85" s="187" t="s">
        <v>137</v>
      </c>
      <c r="BK85" s="189">
        <f>SUM(BK86:BK90)</f>
        <v>0</v>
      </c>
    </row>
    <row r="86" spans="2:65" s="1" customFormat="1" ht="16.5" customHeight="1">
      <c r="B86" s="41"/>
      <c r="C86" s="192" t="s">
        <v>81</v>
      </c>
      <c r="D86" s="192" t="s">
        <v>140</v>
      </c>
      <c r="E86" s="193" t="s">
        <v>662</v>
      </c>
      <c r="F86" s="194" t="s">
        <v>663</v>
      </c>
      <c r="G86" s="195" t="s">
        <v>335</v>
      </c>
      <c r="H86" s="196">
        <v>2</v>
      </c>
      <c r="I86" s="197"/>
      <c r="J86" s="198">
        <f>ROUND(I86*H86,2)</f>
        <v>0</v>
      </c>
      <c r="K86" s="194" t="s">
        <v>23</v>
      </c>
      <c r="L86" s="61"/>
      <c r="M86" s="199" t="s">
        <v>23</v>
      </c>
      <c r="N86" s="200" t="s">
        <v>44</v>
      </c>
      <c r="O86" s="42"/>
      <c r="P86" s="201">
        <f>O86*H86</f>
        <v>0</v>
      </c>
      <c r="Q86" s="201">
        <v>0</v>
      </c>
      <c r="R86" s="201">
        <f>Q86*H86</f>
        <v>0</v>
      </c>
      <c r="S86" s="201">
        <v>0</v>
      </c>
      <c r="T86" s="202">
        <f>S86*H86</f>
        <v>0</v>
      </c>
      <c r="AR86" s="24" t="s">
        <v>145</v>
      </c>
      <c r="AT86" s="24" t="s">
        <v>140</v>
      </c>
      <c r="AU86" s="24" t="s">
        <v>81</v>
      </c>
      <c r="AY86" s="24" t="s">
        <v>137</v>
      </c>
      <c r="BE86" s="203">
        <f>IF(N86="základní",J86,0)</f>
        <v>0</v>
      </c>
      <c r="BF86" s="203">
        <f>IF(N86="snížená",J86,0)</f>
        <v>0</v>
      </c>
      <c r="BG86" s="203">
        <f>IF(N86="zákl. přenesená",J86,0)</f>
        <v>0</v>
      </c>
      <c r="BH86" s="203">
        <f>IF(N86="sníž. přenesená",J86,0)</f>
        <v>0</v>
      </c>
      <c r="BI86" s="203">
        <f>IF(N86="nulová",J86,0)</f>
        <v>0</v>
      </c>
      <c r="BJ86" s="24" t="s">
        <v>81</v>
      </c>
      <c r="BK86" s="203">
        <f>ROUND(I86*H86,2)</f>
        <v>0</v>
      </c>
      <c r="BL86" s="24" t="s">
        <v>145</v>
      </c>
      <c r="BM86" s="24" t="s">
        <v>664</v>
      </c>
    </row>
    <row r="87" spans="2:47" s="1" customFormat="1" ht="40.5">
      <c r="B87" s="41"/>
      <c r="C87" s="63"/>
      <c r="D87" s="206" t="s">
        <v>665</v>
      </c>
      <c r="E87" s="63"/>
      <c r="F87" s="262" t="s">
        <v>666</v>
      </c>
      <c r="G87" s="63"/>
      <c r="H87" s="63"/>
      <c r="I87" s="163"/>
      <c r="J87" s="63"/>
      <c r="K87" s="63"/>
      <c r="L87" s="61"/>
      <c r="M87" s="263"/>
      <c r="N87" s="42"/>
      <c r="O87" s="42"/>
      <c r="P87" s="42"/>
      <c r="Q87" s="42"/>
      <c r="R87" s="42"/>
      <c r="S87" s="42"/>
      <c r="T87" s="78"/>
      <c r="AT87" s="24" t="s">
        <v>665</v>
      </c>
      <c r="AU87" s="24" t="s">
        <v>81</v>
      </c>
    </row>
    <row r="88" spans="2:65" s="1" customFormat="1" ht="16.5" customHeight="1">
      <c r="B88" s="41"/>
      <c r="C88" s="192" t="s">
        <v>152</v>
      </c>
      <c r="D88" s="192" t="s">
        <v>140</v>
      </c>
      <c r="E88" s="193" t="s">
        <v>667</v>
      </c>
      <c r="F88" s="194" t="s">
        <v>668</v>
      </c>
      <c r="G88" s="195" t="s">
        <v>189</v>
      </c>
      <c r="H88" s="196">
        <v>70</v>
      </c>
      <c r="I88" s="197"/>
      <c r="J88" s="198">
        <f>ROUND(I88*H88,2)</f>
        <v>0</v>
      </c>
      <c r="K88" s="194" t="s">
        <v>23</v>
      </c>
      <c r="L88" s="61"/>
      <c r="M88" s="199" t="s">
        <v>23</v>
      </c>
      <c r="N88" s="200" t="s">
        <v>44</v>
      </c>
      <c r="O88" s="42"/>
      <c r="P88" s="201">
        <f>O88*H88</f>
        <v>0</v>
      </c>
      <c r="Q88" s="201">
        <v>0</v>
      </c>
      <c r="R88" s="201">
        <f>Q88*H88</f>
        <v>0</v>
      </c>
      <c r="S88" s="201">
        <v>0</v>
      </c>
      <c r="T88" s="202">
        <f>S88*H88</f>
        <v>0</v>
      </c>
      <c r="AR88" s="24" t="s">
        <v>145</v>
      </c>
      <c r="AT88" s="24" t="s">
        <v>140</v>
      </c>
      <c r="AU88" s="24" t="s">
        <v>81</v>
      </c>
      <c r="AY88" s="24" t="s">
        <v>137</v>
      </c>
      <c r="BE88" s="203">
        <f>IF(N88="základní",J88,0)</f>
        <v>0</v>
      </c>
      <c r="BF88" s="203">
        <f>IF(N88="snížená",J88,0)</f>
        <v>0</v>
      </c>
      <c r="BG88" s="203">
        <f>IF(N88="zákl. přenesená",J88,0)</f>
        <v>0</v>
      </c>
      <c r="BH88" s="203">
        <f>IF(N88="sníž. přenesená",J88,0)</f>
        <v>0</v>
      </c>
      <c r="BI88" s="203">
        <f>IF(N88="nulová",J88,0)</f>
        <v>0</v>
      </c>
      <c r="BJ88" s="24" t="s">
        <v>81</v>
      </c>
      <c r="BK88" s="203">
        <f>ROUND(I88*H88,2)</f>
        <v>0</v>
      </c>
      <c r="BL88" s="24" t="s">
        <v>145</v>
      </c>
      <c r="BM88" s="24" t="s">
        <v>669</v>
      </c>
    </row>
    <row r="89" spans="2:47" s="1" customFormat="1" ht="40.5">
      <c r="B89" s="41"/>
      <c r="C89" s="63"/>
      <c r="D89" s="206" t="s">
        <v>665</v>
      </c>
      <c r="E89" s="63"/>
      <c r="F89" s="262" t="s">
        <v>670</v>
      </c>
      <c r="G89" s="63"/>
      <c r="H89" s="63"/>
      <c r="I89" s="163"/>
      <c r="J89" s="63"/>
      <c r="K89" s="63"/>
      <c r="L89" s="61"/>
      <c r="M89" s="263"/>
      <c r="N89" s="42"/>
      <c r="O89" s="42"/>
      <c r="P89" s="42"/>
      <c r="Q89" s="42"/>
      <c r="R89" s="42"/>
      <c r="S89" s="42"/>
      <c r="T89" s="78"/>
      <c r="AT89" s="24" t="s">
        <v>665</v>
      </c>
      <c r="AU89" s="24" t="s">
        <v>81</v>
      </c>
    </row>
    <row r="90" spans="2:65" s="1" customFormat="1" ht="16.5" customHeight="1">
      <c r="B90" s="41"/>
      <c r="C90" s="192" t="s">
        <v>83</v>
      </c>
      <c r="D90" s="192" t="s">
        <v>140</v>
      </c>
      <c r="E90" s="193" t="s">
        <v>671</v>
      </c>
      <c r="F90" s="194" t="s">
        <v>672</v>
      </c>
      <c r="G90" s="195" t="s">
        <v>673</v>
      </c>
      <c r="H90" s="196">
        <v>0.05</v>
      </c>
      <c r="I90" s="197"/>
      <c r="J90" s="198">
        <f>ROUND(I90*H90,2)</f>
        <v>0</v>
      </c>
      <c r="K90" s="194" t="s">
        <v>23</v>
      </c>
      <c r="L90" s="61"/>
      <c r="M90" s="199" t="s">
        <v>23</v>
      </c>
      <c r="N90" s="200" t="s">
        <v>44</v>
      </c>
      <c r="O90" s="42"/>
      <c r="P90" s="201">
        <f>O90*H90</f>
        <v>0</v>
      </c>
      <c r="Q90" s="201">
        <v>0</v>
      </c>
      <c r="R90" s="201">
        <f>Q90*H90</f>
        <v>0</v>
      </c>
      <c r="S90" s="201">
        <v>0</v>
      </c>
      <c r="T90" s="202">
        <f>S90*H90</f>
        <v>0</v>
      </c>
      <c r="AR90" s="24" t="s">
        <v>145</v>
      </c>
      <c r="AT90" s="24" t="s">
        <v>140</v>
      </c>
      <c r="AU90" s="24" t="s">
        <v>81</v>
      </c>
      <c r="AY90" s="24" t="s">
        <v>137</v>
      </c>
      <c r="BE90" s="203">
        <f>IF(N90="základní",J90,0)</f>
        <v>0</v>
      </c>
      <c r="BF90" s="203">
        <f>IF(N90="snížená",J90,0)</f>
        <v>0</v>
      </c>
      <c r="BG90" s="203">
        <f>IF(N90="zákl. přenesená",J90,0)</f>
        <v>0</v>
      </c>
      <c r="BH90" s="203">
        <f>IF(N90="sníž. přenesená",J90,0)</f>
        <v>0</v>
      </c>
      <c r="BI90" s="203">
        <f>IF(N90="nulová",J90,0)</f>
        <v>0</v>
      </c>
      <c r="BJ90" s="24" t="s">
        <v>81</v>
      </c>
      <c r="BK90" s="203">
        <f>ROUND(I90*H90,2)</f>
        <v>0</v>
      </c>
      <c r="BL90" s="24" t="s">
        <v>145</v>
      </c>
      <c r="BM90" s="24" t="s">
        <v>674</v>
      </c>
    </row>
    <row r="91" spans="2:63" s="10" customFormat="1" ht="37.35" customHeight="1">
      <c r="B91" s="176"/>
      <c r="C91" s="177"/>
      <c r="D91" s="178" t="s">
        <v>72</v>
      </c>
      <c r="E91" s="179" t="s">
        <v>194</v>
      </c>
      <c r="F91" s="179" t="s">
        <v>675</v>
      </c>
      <c r="G91" s="177"/>
      <c r="H91" s="177"/>
      <c r="I91" s="180"/>
      <c r="J91" s="181">
        <f>BK91</f>
        <v>0</v>
      </c>
      <c r="K91" s="177"/>
      <c r="L91" s="182"/>
      <c r="M91" s="183"/>
      <c r="N91" s="184"/>
      <c r="O91" s="184"/>
      <c r="P91" s="185">
        <f>SUM(P92:P96)</f>
        <v>0</v>
      </c>
      <c r="Q91" s="184"/>
      <c r="R91" s="185">
        <f>SUM(R92:R96)</f>
        <v>0</v>
      </c>
      <c r="S91" s="184"/>
      <c r="T91" s="186">
        <f>SUM(T92:T96)</f>
        <v>0</v>
      </c>
      <c r="AR91" s="187" t="s">
        <v>81</v>
      </c>
      <c r="AT91" s="188" t="s">
        <v>72</v>
      </c>
      <c r="AU91" s="188" t="s">
        <v>73</v>
      </c>
      <c r="AY91" s="187" t="s">
        <v>137</v>
      </c>
      <c r="BK91" s="189">
        <f>SUM(BK92:BK96)</f>
        <v>0</v>
      </c>
    </row>
    <row r="92" spans="2:65" s="1" customFormat="1" ht="16.5" customHeight="1">
      <c r="B92" s="41"/>
      <c r="C92" s="192" t="s">
        <v>145</v>
      </c>
      <c r="D92" s="192" t="s">
        <v>140</v>
      </c>
      <c r="E92" s="193" t="s">
        <v>676</v>
      </c>
      <c r="F92" s="194" t="s">
        <v>677</v>
      </c>
      <c r="G92" s="195" t="s">
        <v>678</v>
      </c>
      <c r="H92" s="264"/>
      <c r="I92" s="197"/>
      <c r="J92" s="198">
        <f>ROUND(I92*H92,2)</f>
        <v>0</v>
      </c>
      <c r="K92" s="194" t="s">
        <v>23</v>
      </c>
      <c r="L92" s="61"/>
      <c r="M92" s="199" t="s">
        <v>23</v>
      </c>
      <c r="N92" s="200" t="s">
        <v>44</v>
      </c>
      <c r="O92" s="42"/>
      <c r="P92" s="201">
        <f>O92*H92</f>
        <v>0</v>
      </c>
      <c r="Q92" s="201">
        <v>0</v>
      </c>
      <c r="R92" s="201">
        <f>Q92*H92</f>
        <v>0</v>
      </c>
      <c r="S92" s="201">
        <v>0</v>
      </c>
      <c r="T92" s="202">
        <f>S92*H92</f>
        <v>0</v>
      </c>
      <c r="AR92" s="24" t="s">
        <v>145</v>
      </c>
      <c r="AT92" s="24" t="s">
        <v>140</v>
      </c>
      <c r="AU92" s="24" t="s">
        <v>81</v>
      </c>
      <c r="AY92" s="24" t="s">
        <v>137</v>
      </c>
      <c r="BE92" s="203">
        <f>IF(N92="základní",J92,0)</f>
        <v>0</v>
      </c>
      <c r="BF92" s="203">
        <f>IF(N92="snížená",J92,0)</f>
        <v>0</v>
      </c>
      <c r="BG92" s="203">
        <f>IF(N92="zákl. přenesená",J92,0)</f>
        <v>0</v>
      </c>
      <c r="BH92" s="203">
        <f>IF(N92="sníž. přenesená",J92,0)</f>
        <v>0</v>
      </c>
      <c r="BI92" s="203">
        <f>IF(N92="nulová",J92,0)</f>
        <v>0</v>
      </c>
      <c r="BJ92" s="24" t="s">
        <v>81</v>
      </c>
      <c r="BK92" s="203">
        <f>ROUND(I92*H92,2)</f>
        <v>0</v>
      </c>
      <c r="BL92" s="24" t="s">
        <v>145</v>
      </c>
      <c r="BM92" s="24" t="s">
        <v>679</v>
      </c>
    </row>
    <row r="93" spans="2:47" s="1" customFormat="1" ht="229.5">
      <c r="B93" s="41"/>
      <c r="C93" s="63"/>
      <c r="D93" s="206" t="s">
        <v>665</v>
      </c>
      <c r="E93" s="63"/>
      <c r="F93" s="262" t="s">
        <v>680</v>
      </c>
      <c r="G93" s="63"/>
      <c r="H93" s="63"/>
      <c r="I93" s="163"/>
      <c r="J93" s="63"/>
      <c r="K93" s="63"/>
      <c r="L93" s="61"/>
      <c r="M93" s="263"/>
      <c r="N93" s="42"/>
      <c r="O93" s="42"/>
      <c r="P93" s="42"/>
      <c r="Q93" s="42"/>
      <c r="R93" s="42"/>
      <c r="S93" s="42"/>
      <c r="T93" s="78"/>
      <c r="AT93" s="24" t="s">
        <v>665</v>
      </c>
      <c r="AU93" s="24" t="s">
        <v>81</v>
      </c>
    </row>
    <row r="94" spans="2:65" s="1" customFormat="1" ht="16.5" customHeight="1">
      <c r="B94" s="41"/>
      <c r="C94" s="192" t="s">
        <v>175</v>
      </c>
      <c r="D94" s="192" t="s">
        <v>140</v>
      </c>
      <c r="E94" s="193" t="s">
        <v>681</v>
      </c>
      <c r="F94" s="194" t="s">
        <v>682</v>
      </c>
      <c r="G94" s="195" t="s">
        <v>678</v>
      </c>
      <c r="H94" s="264"/>
      <c r="I94" s="197"/>
      <c r="J94" s="198">
        <f>ROUND(I94*H94,2)</f>
        <v>0</v>
      </c>
      <c r="K94" s="194" t="s">
        <v>23</v>
      </c>
      <c r="L94" s="61"/>
      <c r="M94" s="199" t="s">
        <v>23</v>
      </c>
      <c r="N94" s="200" t="s">
        <v>44</v>
      </c>
      <c r="O94" s="42"/>
      <c r="P94" s="201">
        <f>O94*H94</f>
        <v>0</v>
      </c>
      <c r="Q94" s="201">
        <v>0</v>
      </c>
      <c r="R94" s="201">
        <f>Q94*H94</f>
        <v>0</v>
      </c>
      <c r="S94" s="201">
        <v>0</v>
      </c>
      <c r="T94" s="202">
        <f>S94*H94</f>
        <v>0</v>
      </c>
      <c r="AR94" s="24" t="s">
        <v>145</v>
      </c>
      <c r="AT94" s="24" t="s">
        <v>140</v>
      </c>
      <c r="AU94" s="24" t="s">
        <v>81</v>
      </c>
      <c r="AY94" s="24" t="s">
        <v>137</v>
      </c>
      <c r="BE94" s="203">
        <f>IF(N94="základní",J94,0)</f>
        <v>0</v>
      </c>
      <c r="BF94" s="203">
        <f>IF(N94="snížená",J94,0)</f>
        <v>0</v>
      </c>
      <c r="BG94" s="203">
        <f>IF(N94="zákl. přenesená",J94,0)</f>
        <v>0</v>
      </c>
      <c r="BH94" s="203">
        <f>IF(N94="sníž. přenesená",J94,0)</f>
        <v>0</v>
      </c>
      <c r="BI94" s="203">
        <f>IF(N94="nulová",J94,0)</f>
        <v>0</v>
      </c>
      <c r="BJ94" s="24" t="s">
        <v>81</v>
      </c>
      <c r="BK94" s="203">
        <f>ROUND(I94*H94,2)</f>
        <v>0</v>
      </c>
      <c r="BL94" s="24" t="s">
        <v>145</v>
      </c>
      <c r="BM94" s="24" t="s">
        <v>683</v>
      </c>
    </row>
    <row r="95" spans="2:47" s="1" customFormat="1" ht="27">
      <c r="B95" s="41"/>
      <c r="C95" s="63"/>
      <c r="D95" s="206" t="s">
        <v>665</v>
      </c>
      <c r="E95" s="63"/>
      <c r="F95" s="262" t="s">
        <v>684</v>
      </c>
      <c r="G95" s="63"/>
      <c r="H95" s="63"/>
      <c r="I95" s="163"/>
      <c r="J95" s="63"/>
      <c r="K95" s="63"/>
      <c r="L95" s="61"/>
      <c r="M95" s="263"/>
      <c r="N95" s="42"/>
      <c r="O95" s="42"/>
      <c r="P95" s="42"/>
      <c r="Q95" s="42"/>
      <c r="R95" s="42"/>
      <c r="S95" s="42"/>
      <c r="T95" s="78"/>
      <c r="AT95" s="24" t="s">
        <v>665</v>
      </c>
      <c r="AU95" s="24" t="s">
        <v>81</v>
      </c>
    </row>
    <row r="96" spans="2:65" s="1" customFormat="1" ht="16.5" customHeight="1">
      <c r="B96" s="41"/>
      <c r="C96" s="192" t="s">
        <v>138</v>
      </c>
      <c r="D96" s="192" t="s">
        <v>140</v>
      </c>
      <c r="E96" s="193" t="s">
        <v>685</v>
      </c>
      <c r="F96" s="194" t="s">
        <v>686</v>
      </c>
      <c r="G96" s="195" t="s">
        <v>678</v>
      </c>
      <c r="H96" s="264"/>
      <c r="I96" s="197"/>
      <c r="J96" s="198">
        <f>ROUND(I96*H96,2)</f>
        <v>0</v>
      </c>
      <c r="K96" s="194" t="s">
        <v>23</v>
      </c>
      <c r="L96" s="61"/>
      <c r="M96" s="199" t="s">
        <v>23</v>
      </c>
      <c r="N96" s="200" t="s">
        <v>44</v>
      </c>
      <c r="O96" s="42"/>
      <c r="P96" s="201">
        <f>O96*H96</f>
        <v>0</v>
      </c>
      <c r="Q96" s="201">
        <v>0</v>
      </c>
      <c r="R96" s="201">
        <f>Q96*H96</f>
        <v>0</v>
      </c>
      <c r="S96" s="201">
        <v>0</v>
      </c>
      <c r="T96" s="202">
        <f>S96*H96</f>
        <v>0</v>
      </c>
      <c r="AR96" s="24" t="s">
        <v>145</v>
      </c>
      <c r="AT96" s="24" t="s">
        <v>140</v>
      </c>
      <c r="AU96" s="24" t="s">
        <v>81</v>
      </c>
      <c r="AY96" s="24" t="s">
        <v>137</v>
      </c>
      <c r="BE96" s="203">
        <f>IF(N96="základní",J96,0)</f>
        <v>0</v>
      </c>
      <c r="BF96" s="203">
        <f>IF(N96="snížená",J96,0)</f>
        <v>0</v>
      </c>
      <c r="BG96" s="203">
        <f>IF(N96="zákl. přenesená",J96,0)</f>
        <v>0</v>
      </c>
      <c r="BH96" s="203">
        <f>IF(N96="sníž. přenesená",J96,0)</f>
        <v>0</v>
      </c>
      <c r="BI96" s="203">
        <f>IF(N96="nulová",J96,0)</f>
        <v>0</v>
      </c>
      <c r="BJ96" s="24" t="s">
        <v>81</v>
      </c>
      <c r="BK96" s="203">
        <f>ROUND(I96*H96,2)</f>
        <v>0</v>
      </c>
      <c r="BL96" s="24" t="s">
        <v>145</v>
      </c>
      <c r="BM96" s="24" t="s">
        <v>687</v>
      </c>
    </row>
    <row r="97" spans="2:63" s="10" customFormat="1" ht="37.35" customHeight="1">
      <c r="B97" s="176"/>
      <c r="C97" s="177"/>
      <c r="D97" s="178" t="s">
        <v>72</v>
      </c>
      <c r="E97" s="179" t="s">
        <v>688</v>
      </c>
      <c r="F97" s="179" t="s">
        <v>689</v>
      </c>
      <c r="G97" s="177"/>
      <c r="H97" s="177"/>
      <c r="I97" s="180"/>
      <c r="J97" s="181">
        <f>BK97</f>
        <v>0</v>
      </c>
      <c r="K97" s="177"/>
      <c r="L97" s="182"/>
      <c r="M97" s="183"/>
      <c r="N97" s="184"/>
      <c r="O97" s="184"/>
      <c r="P97" s="185">
        <f>SUM(P98:P109)</f>
        <v>0</v>
      </c>
      <c r="Q97" s="184"/>
      <c r="R97" s="185">
        <f>SUM(R98:R109)</f>
        <v>0</v>
      </c>
      <c r="S97" s="184"/>
      <c r="T97" s="186">
        <f>SUM(T98:T109)</f>
        <v>0</v>
      </c>
      <c r="AR97" s="187" t="s">
        <v>81</v>
      </c>
      <c r="AT97" s="188" t="s">
        <v>72</v>
      </c>
      <c r="AU97" s="188" t="s">
        <v>73</v>
      </c>
      <c r="AY97" s="187" t="s">
        <v>137</v>
      </c>
      <c r="BK97" s="189">
        <f>SUM(BK98:BK109)</f>
        <v>0</v>
      </c>
    </row>
    <row r="98" spans="2:65" s="1" customFormat="1" ht="16.5" customHeight="1">
      <c r="B98" s="41"/>
      <c r="C98" s="192" t="s">
        <v>186</v>
      </c>
      <c r="D98" s="192" t="s">
        <v>140</v>
      </c>
      <c r="E98" s="193" t="s">
        <v>690</v>
      </c>
      <c r="F98" s="194" t="s">
        <v>691</v>
      </c>
      <c r="G98" s="195" t="s">
        <v>335</v>
      </c>
      <c r="H98" s="196">
        <v>2</v>
      </c>
      <c r="I98" s="197"/>
      <c r="J98" s="198">
        <f>ROUND(I98*H98,2)</f>
        <v>0</v>
      </c>
      <c r="K98" s="194" t="s">
        <v>23</v>
      </c>
      <c r="L98" s="61"/>
      <c r="M98" s="199" t="s">
        <v>23</v>
      </c>
      <c r="N98" s="200" t="s">
        <v>44</v>
      </c>
      <c r="O98" s="42"/>
      <c r="P98" s="201">
        <f>O98*H98</f>
        <v>0</v>
      </c>
      <c r="Q98" s="201">
        <v>0</v>
      </c>
      <c r="R98" s="201">
        <f>Q98*H98</f>
        <v>0</v>
      </c>
      <c r="S98" s="201">
        <v>0</v>
      </c>
      <c r="T98" s="202">
        <f>S98*H98</f>
        <v>0</v>
      </c>
      <c r="AR98" s="24" t="s">
        <v>145</v>
      </c>
      <c r="AT98" s="24" t="s">
        <v>140</v>
      </c>
      <c r="AU98" s="24" t="s">
        <v>81</v>
      </c>
      <c r="AY98" s="24" t="s">
        <v>137</v>
      </c>
      <c r="BE98" s="203">
        <f>IF(N98="základní",J98,0)</f>
        <v>0</v>
      </c>
      <c r="BF98" s="203">
        <f>IF(N98="snížená",J98,0)</f>
        <v>0</v>
      </c>
      <c r="BG98" s="203">
        <f>IF(N98="zákl. přenesená",J98,0)</f>
        <v>0</v>
      </c>
      <c r="BH98" s="203">
        <f>IF(N98="sníž. přenesená",J98,0)</f>
        <v>0</v>
      </c>
      <c r="BI98" s="203">
        <f>IF(N98="nulová",J98,0)</f>
        <v>0</v>
      </c>
      <c r="BJ98" s="24" t="s">
        <v>81</v>
      </c>
      <c r="BK98" s="203">
        <f>ROUND(I98*H98,2)</f>
        <v>0</v>
      </c>
      <c r="BL98" s="24" t="s">
        <v>145</v>
      </c>
      <c r="BM98" s="24" t="s">
        <v>692</v>
      </c>
    </row>
    <row r="99" spans="2:47" s="1" customFormat="1" ht="40.5">
      <c r="B99" s="41"/>
      <c r="C99" s="63"/>
      <c r="D99" s="206" t="s">
        <v>665</v>
      </c>
      <c r="E99" s="63"/>
      <c r="F99" s="262" t="s">
        <v>693</v>
      </c>
      <c r="G99" s="63"/>
      <c r="H99" s="63"/>
      <c r="I99" s="163"/>
      <c r="J99" s="63"/>
      <c r="K99" s="63"/>
      <c r="L99" s="61"/>
      <c r="M99" s="263"/>
      <c r="N99" s="42"/>
      <c r="O99" s="42"/>
      <c r="P99" s="42"/>
      <c r="Q99" s="42"/>
      <c r="R99" s="42"/>
      <c r="S99" s="42"/>
      <c r="T99" s="78"/>
      <c r="AT99" s="24" t="s">
        <v>665</v>
      </c>
      <c r="AU99" s="24" t="s">
        <v>81</v>
      </c>
    </row>
    <row r="100" spans="2:65" s="1" customFormat="1" ht="16.5" customHeight="1">
      <c r="B100" s="41"/>
      <c r="C100" s="192" t="s">
        <v>193</v>
      </c>
      <c r="D100" s="192" t="s">
        <v>140</v>
      </c>
      <c r="E100" s="193" t="s">
        <v>694</v>
      </c>
      <c r="F100" s="194" t="s">
        <v>695</v>
      </c>
      <c r="G100" s="195" t="s">
        <v>189</v>
      </c>
      <c r="H100" s="196">
        <v>20</v>
      </c>
      <c r="I100" s="197"/>
      <c r="J100" s="198">
        <f>ROUND(I100*H100,2)</f>
        <v>0</v>
      </c>
      <c r="K100" s="194" t="s">
        <v>23</v>
      </c>
      <c r="L100" s="61"/>
      <c r="M100" s="199" t="s">
        <v>23</v>
      </c>
      <c r="N100" s="200" t="s">
        <v>44</v>
      </c>
      <c r="O100" s="42"/>
      <c r="P100" s="201">
        <f>O100*H100</f>
        <v>0</v>
      </c>
      <c r="Q100" s="201">
        <v>0</v>
      </c>
      <c r="R100" s="201">
        <f>Q100*H100</f>
        <v>0</v>
      </c>
      <c r="S100" s="201">
        <v>0</v>
      </c>
      <c r="T100" s="202">
        <f>S100*H100</f>
        <v>0</v>
      </c>
      <c r="AR100" s="24" t="s">
        <v>145</v>
      </c>
      <c r="AT100" s="24" t="s">
        <v>140</v>
      </c>
      <c r="AU100" s="24" t="s">
        <v>81</v>
      </c>
      <c r="AY100" s="24" t="s">
        <v>137</v>
      </c>
      <c r="BE100" s="203">
        <f>IF(N100="základní",J100,0)</f>
        <v>0</v>
      </c>
      <c r="BF100" s="203">
        <f>IF(N100="snížená",J100,0)</f>
        <v>0</v>
      </c>
      <c r="BG100" s="203">
        <f>IF(N100="zákl. přenesená",J100,0)</f>
        <v>0</v>
      </c>
      <c r="BH100" s="203">
        <f>IF(N100="sníž. přenesená",J100,0)</f>
        <v>0</v>
      </c>
      <c r="BI100" s="203">
        <f>IF(N100="nulová",J100,0)</f>
        <v>0</v>
      </c>
      <c r="BJ100" s="24" t="s">
        <v>81</v>
      </c>
      <c r="BK100" s="203">
        <f>ROUND(I100*H100,2)</f>
        <v>0</v>
      </c>
      <c r="BL100" s="24" t="s">
        <v>145</v>
      </c>
      <c r="BM100" s="24" t="s">
        <v>696</v>
      </c>
    </row>
    <row r="101" spans="2:47" s="1" customFormat="1" ht="27">
      <c r="B101" s="41"/>
      <c r="C101" s="63"/>
      <c r="D101" s="206" t="s">
        <v>665</v>
      </c>
      <c r="E101" s="63"/>
      <c r="F101" s="262" t="s">
        <v>697</v>
      </c>
      <c r="G101" s="63"/>
      <c r="H101" s="63"/>
      <c r="I101" s="163"/>
      <c r="J101" s="63"/>
      <c r="K101" s="63"/>
      <c r="L101" s="61"/>
      <c r="M101" s="263"/>
      <c r="N101" s="42"/>
      <c r="O101" s="42"/>
      <c r="P101" s="42"/>
      <c r="Q101" s="42"/>
      <c r="R101" s="42"/>
      <c r="S101" s="42"/>
      <c r="T101" s="78"/>
      <c r="AT101" s="24" t="s">
        <v>665</v>
      </c>
      <c r="AU101" s="24" t="s">
        <v>81</v>
      </c>
    </row>
    <row r="102" spans="2:65" s="1" customFormat="1" ht="16.5" customHeight="1">
      <c r="B102" s="41"/>
      <c r="C102" s="192" t="s">
        <v>199</v>
      </c>
      <c r="D102" s="192" t="s">
        <v>140</v>
      </c>
      <c r="E102" s="193" t="s">
        <v>698</v>
      </c>
      <c r="F102" s="194" t="s">
        <v>699</v>
      </c>
      <c r="G102" s="195" t="s">
        <v>189</v>
      </c>
      <c r="H102" s="196">
        <v>20</v>
      </c>
      <c r="I102" s="197"/>
      <c r="J102" s="198">
        <f>ROUND(I102*H102,2)</f>
        <v>0</v>
      </c>
      <c r="K102" s="194" t="s">
        <v>23</v>
      </c>
      <c r="L102" s="61"/>
      <c r="M102" s="199" t="s">
        <v>23</v>
      </c>
      <c r="N102" s="200" t="s">
        <v>44</v>
      </c>
      <c r="O102" s="42"/>
      <c r="P102" s="201">
        <f>O102*H102</f>
        <v>0</v>
      </c>
      <c r="Q102" s="201">
        <v>0</v>
      </c>
      <c r="R102" s="201">
        <f>Q102*H102</f>
        <v>0</v>
      </c>
      <c r="S102" s="201">
        <v>0</v>
      </c>
      <c r="T102" s="202">
        <f>S102*H102</f>
        <v>0</v>
      </c>
      <c r="AR102" s="24" t="s">
        <v>145</v>
      </c>
      <c r="AT102" s="24" t="s">
        <v>140</v>
      </c>
      <c r="AU102" s="24" t="s">
        <v>81</v>
      </c>
      <c r="AY102" s="24" t="s">
        <v>137</v>
      </c>
      <c r="BE102" s="203">
        <f>IF(N102="základní",J102,0)</f>
        <v>0</v>
      </c>
      <c r="BF102" s="203">
        <f>IF(N102="snížená",J102,0)</f>
        <v>0</v>
      </c>
      <c r="BG102" s="203">
        <f>IF(N102="zákl. přenesená",J102,0)</f>
        <v>0</v>
      </c>
      <c r="BH102" s="203">
        <f>IF(N102="sníž. přenesená",J102,0)</f>
        <v>0</v>
      </c>
      <c r="BI102" s="203">
        <f>IF(N102="nulová",J102,0)</f>
        <v>0</v>
      </c>
      <c r="BJ102" s="24" t="s">
        <v>81</v>
      </c>
      <c r="BK102" s="203">
        <f>ROUND(I102*H102,2)</f>
        <v>0</v>
      </c>
      <c r="BL102" s="24" t="s">
        <v>145</v>
      </c>
      <c r="BM102" s="24" t="s">
        <v>700</v>
      </c>
    </row>
    <row r="103" spans="2:47" s="1" customFormat="1" ht="27">
      <c r="B103" s="41"/>
      <c r="C103" s="63"/>
      <c r="D103" s="206" t="s">
        <v>665</v>
      </c>
      <c r="E103" s="63"/>
      <c r="F103" s="262" t="s">
        <v>697</v>
      </c>
      <c r="G103" s="63"/>
      <c r="H103" s="63"/>
      <c r="I103" s="163"/>
      <c r="J103" s="63"/>
      <c r="K103" s="63"/>
      <c r="L103" s="61"/>
      <c r="M103" s="263"/>
      <c r="N103" s="42"/>
      <c r="O103" s="42"/>
      <c r="P103" s="42"/>
      <c r="Q103" s="42"/>
      <c r="R103" s="42"/>
      <c r="S103" s="42"/>
      <c r="T103" s="78"/>
      <c r="AT103" s="24" t="s">
        <v>665</v>
      </c>
      <c r="AU103" s="24" t="s">
        <v>81</v>
      </c>
    </row>
    <row r="104" spans="2:65" s="1" customFormat="1" ht="16.5" customHeight="1">
      <c r="B104" s="41"/>
      <c r="C104" s="192" t="s">
        <v>206</v>
      </c>
      <c r="D104" s="192" t="s">
        <v>140</v>
      </c>
      <c r="E104" s="193" t="s">
        <v>701</v>
      </c>
      <c r="F104" s="194" t="s">
        <v>702</v>
      </c>
      <c r="G104" s="195" t="s">
        <v>189</v>
      </c>
      <c r="H104" s="196">
        <v>30</v>
      </c>
      <c r="I104" s="197"/>
      <c r="J104" s="198">
        <f>ROUND(I104*H104,2)</f>
        <v>0</v>
      </c>
      <c r="K104" s="194" t="s">
        <v>23</v>
      </c>
      <c r="L104" s="61"/>
      <c r="M104" s="199" t="s">
        <v>23</v>
      </c>
      <c r="N104" s="200" t="s">
        <v>44</v>
      </c>
      <c r="O104" s="42"/>
      <c r="P104" s="201">
        <f>O104*H104</f>
        <v>0</v>
      </c>
      <c r="Q104" s="201">
        <v>0</v>
      </c>
      <c r="R104" s="201">
        <f>Q104*H104</f>
        <v>0</v>
      </c>
      <c r="S104" s="201">
        <v>0</v>
      </c>
      <c r="T104" s="202">
        <f>S104*H104</f>
        <v>0</v>
      </c>
      <c r="AR104" s="24" t="s">
        <v>145</v>
      </c>
      <c r="AT104" s="24" t="s">
        <v>140</v>
      </c>
      <c r="AU104" s="24" t="s">
        <v>81</v>
      </c>
      <c r="AY104" s="24" t="s">
        <v>137</v>
      </c>
      <c r="BE104" s="203">
        <f>IF(N104="základní",J104,0)</f>
        <v>0</v>
      </c>
      <c r="BF104" s="203">
        <f>IF(N104="snížená",J104,0)</f>
        <v>0</v>
      </c>
      <c r="BG104" s="203">
        <f>IF(N104="zákl. přenesená",J104,0)</f>
        <v>0</v>
      </c>
      <c r="BH104" s="203">
        <f>IF(N104="sníž. přenesená",J104,0)</f>
        <v>0</v>
      </c>
      <c r="BI104" s="203">
        <f>IF(N104="nulová",J104,0)</f>
        <v>0</v>
      </c>
      <c r="BJ104" s="24" t="s">
        <v>81</v>
      </c>
      <c r="BK104" s="203">
        <f>ROUND(I104*H104,2)</f>
        <v>0</v>
      </c>
      <c r="BL104" s="24" t="s">
        <v>145</v>
      </c>
      <c r="BM104" s="24" t="s">
        <v>703</v>
      </c>
    </row>
    <row r="105" spans="2:47" s="1" customFormat="1" ht="27">
      <c r="B105" s="41"/>
      <c r="C105" s="63"/>
      <c r="D105" s="206" t="s">
        <v>665</v>
      </c>
      <c r="E105" s="63"/>
      <c r="F105" s="262" t="s">
        <v>697</v>
      </c>
      <c r="G105" s="63"/>
      <c r="H105" s="63"/>
      <c r="I105" s="163"/>
      <c r="J105" s="63"/>
      <c r="K105" s="63"/>
      <c r="L105" s="61"/>
      <c r="M105" s="263"/>
      <c r="N105" s="42"/>
      <c r="O105" s="42"/>
      <c r="P105" s="42"/>
      <c r="Q105" s="42"/>
      <c r="R105" s="42"/>
      <c r="S105" s="42"/>
      <c r="T105" s="78"/>
      <c r="AT105" s="24" t="s">
        <v>665</v>
      </c>
      <c r="AU105" s="24" t="s">
        <v>81</v>
      </c>
    </row>
    <row r="106" spans="2:65" s="1" customFormat="1" ht="16.5" customHeight="1">
      <c r="B106" s="41"/>
      <c r="C106" s="192" t="s">
        <v>210</v>
      </c>
      <c r="D106" s="192" t="s">
        <v>140</v>
      </c>
      <c r="E106" s="193" t="s">
        <v>704</v>
      </c>
      <c r="F106" s="194" t="s">
        <v>705</v>
      </c>
      <c r="G106" s="195" t="s">
        <v>335</v>
      </c>
      <c r="H106" s="196">
        <v>11</v>
      </c>
      <c r="I106" s="197"/>
      <c r="J106" s="198">
        <f>ROUND(I106*H106,2)</f>
        <v>0</v>
      </c>
      <c r="K106" s="194" t="s">
        <v>23</v>
      </c>
      <c r="L106" s="61"/>
      <c r="M106" s="199" t="s">
        <v>23</v>
      </c>
      <c r="N106" s="200" t="s">
        <v>44</v>
      </c>
      <c r="O106" s="42"/>
      <c r="P106" s="201">
        <f>O106*H106</f>
        <v>0</v>
      </c>
      <c r="Q106" s="201">
        <v>0</v>
      </c>
      <c r="R106" s="201">
        <f>Q106*H106</f>
        <v>0</v>
      </c>
      <c r="S106" s="201">
        <v>0</v>
      </c>
      <c r="T106" s="202">
        <f>S106*H106</f>
        <v>0</v>
      </c>
      <c r="AR106" s="24" t="s">
        <v>145</v>
      </c>
      <c r="AT106" s="24" t="s">
        <v>140</v>
      </c>
      <c r="AU106" s="24" t="s">
        <v>81</v>
      </c>
      <c r="AY106" s="24" t="s">
        <v>137</v>
      </c>
      <c r="BE106" s="203">
        <f>IF(N106="základní",J106,0)</f>
        <v>0</v>
      </c>
      <c r="BF106" s="203">
        <f>IF(N106="snížená",J106,0)</f>
        <v>0</v>
      </c>
      <c r="BG106" s="203">
        <f>IF(N106="zákl. přenesená",J106,0)</f>
        <v>0</v>
      </c>
      <c r="BH106" s="203">
        <f>IF(N106="sníž. přenesená",J106,0)</f>
        <v>0</v>
      </c>
      <c r="BI106" s="203">
        <f>IF(N106="nulová",J106,0)</f>
        <v>0</v>
      </c>
      <c r="BJ106" s="24" t="s">
        <v>81</v>
      </c>
      <c r="BK106" s="203">
        <f>ROUND(I106*H106,2)</f>
        <v>0</v>
      </c>
      <c r="BL106" s="24" t="s">
        <v>145</v>
      </c>
      <c r="BM106" s="24" t="s">
        <v>706</v>
      </c>
    </row>
    <row r="107" spans="2:65" s="1" customFormat="1" ht="16.5" customHeight="1">
      <c r="B107" s="41"/>
      <c r="C107" s="192" t="s">
        <v>215</v>
      </c>
      <c r="D107" s="192" t="s">
        <v>140</v>
      </c>
      <c r="E107" s="193" t="s">
        <v>707</v>
      </c>
      <c r="F107" s="194" t="s">
        <v>708</v>
      </c>
      <c r="G107" s="195" t="s">
        <v>335</v>
      </c>
      <c r="H107" s="196">
        <v>2</v>
      </c>
      <c r="I107" s="197"/>
      <c r="J107" s="198">
        <f>ROUND(I107*H107,2)</f>
        <v>0</v>
      </c>
      <c r="K107" s="194" t="s">
        <v>23</v>
      </c>
      <c r="L107" s="61"/>
      <c r="M107" s="199" t="s">
        <v>23</v>
      </c>
      <c r="N107" s="200" t="s">
        <v>44</v>
      </c>
      <c r="O107" s="42"/>
      <c r="P107" s="201">
        <f>O107*H107</f>
        <v>0</v>
      </c>
      <c r="Q107" s="201">
        <v>0</v>
      </c>
      <c r="R107" s="201">
        <f>Q107*H107</f>
        <v>0</v>
      </c>
      <c r="S107" s="201">
        <v>0</v>
      </c>
      <c r="T107" s="202">
        <f>S107*H107</f>
        <v>0</v>
      </c>
      <c r="AR107" s="24" t="s">
        <v>145</v>
      </c>
      <c r="AT107" s="24" t="s">
        <v>140</v>
      </c>
      <c r="AU107" s="24" t="s">
        <v>81</v>
      </c>
      <c r="AY107" s="24" t="s">
        <v>137</v>
      </c>
      <c r="BE107" s="203">
        <f>IF(N107="základní",J107,0)</f>
        <v>0</v>
      </c>
      <c r="BF107" s="203">
        <f>IF(N107="snížená",J107,0)</f>
        <v>0</v>
      </c>
      <c r="BG107" s="203">
        <f>IF(N107="zákl. přenesená",J107,0)</f>
        <v>0</v>
      </c>
      <c r="BH107" s="203">
        <f>IF(N107="sníž. přenesená",J107,0)</f>
        <v>0</v>
      </c>
      <c r="BI107" s="203">
        <f>IF(N107="nulová",J107,0)</f>
        <v>0</v>
      </c>
      <c r="BJ107" s="24" t="s">
        <v>81</v>
      </c>
      <c r="BK107" s="203">
        <f>ROUND(I107*H107,2)</f>
        <v>0</v>
      </c>
      <c r="BL107" s="24" t="s">
        <v>145</v>
      </c>
      <c r="BM107" s="24" t="s">
        <v>709</v>
      </c>
    </row>
    <row r="108" spans="2:47" s="1" customFormat="1" ht="27">
      <c r="B108" s="41"/>
      <c r="C108" s="63"/>
      <c r="D108" s="206" t="s">
        <v>665</v>
      </c>
      <c r="E108" s="63"/>
      <c r="F108" s="262" t="s">
        <v>710</v>
      </c>
      <c r="G108" s="63"/>
      <c r="H108" s="63"/>
      <c r="I108" s="163"/>
      <c r="J108" s="63"/>
      <c r="K108" s="63"/>
      <c r="L108" s="61"/>
      <c r="M108" s="263"/>
      <c r="N108" s="42"/>
      <c r="O108" s="42"/>
      <c r="P108" s="42"/>
      <c r="Q108" s="42"/>
      <c r="R108" s="42"/>
      <c r="S108" s="42"/>
      <c r="T108" s="78"/>
      <c r="AT108" s="24" t="s">
        <v>665</v>
      </c>
      <c r="AU108" s="24" t="s">
        <v>81</v>
      </c>
    </row>
    <row r="109" spans="2:65" s="1" customFormat="1" ht="16.5" customHeight="1">
      <c r="B109" s="41"/>
      <c r="C109" s="192" t="s">
        <v>221</v>
      </c>
      <c r="D109" s="192" t="s">
        <v>140</v>
      </c>
      <c r="E109" s="193" t="s">
        <v>711</v>
      </c>
      <c r="F109" s="194" t="s">
        <v>712</v>
      </c>
      <c r="G109" s="195" t="s">
        <v>335</v>
      </c>
      <c r="H109" s="196">
        <v>1</v>
      </c>
      <c r="I109" s="197"/>
      <c r="J109" s="198">
        <f>ROUND(I109*H109,2)</f>
        <v>0</v>
      </c>
      <c r="K109" s="194" t="s">
        <v>23</v>
      </c>
      <c r="L109" s="61"/>
      <c r="M109" s="199" t="s">
        <v>23</v>
      </c>
      <c r="N109" s="200" t="s">
        <v>44</v>
      </c>
      <c r="O109" s="42"/>
      <c r="P109" s="201">
        <f>O109*H109</f>
        <v>0</v>
      </c>
      <c r="Q109" s="201">
        <v>0</v>
      </c>
      <c r="R109" s="201">
        <f>Q109*H109</f>
        <v>0</v>
      </c>
      <c r="S109" s="201">
        <v>0</v>
      </c>
      <c r="T109" s="202">
        <f>S109*H109</f>
        <v>0</v>
      </c>
      <c r="AR109" s="24" t="s">
        <v>145</v>
      </c>
      <c r="AT109" s="24" t="s">
        <v>140</v>
      </c>
      <c r="AU109" s="24" t="s">
        <v>81</v>
      </c>
      <c r="AY109" s="24" t="s">
        <v>137</v>
      </c>
      <c r="BE109" s="203">
        <f>IF(N109="základní",J109,0)</f>
        <v>0</v>
      </c>
      <c r="BF109" s="203">
        <f>IF(N109="snížená",J109,0)</f>
        <v>0</v>
      </c>
      <c r="BG109" s="203">
        <f>IF(N109="zákl. přenesená",J109,0)</f>
        <v>0</v>
      </c>
      <c r="BH109" s="203">
        <f>IF(N109="sníž. přenesená",J109,0)</f>
        <v>0</v>
      </c>
      <c r="BI109" s="203">
        <f>IF(N109="nulová",J109,0)</f>
        <v>0</v>
      </c>
      <c r="BJ109" s="24" t="s">
        <v>81</v>
      </c>
      <c r="BK109" s="203">
        <f>ROUND(I109*H109,2)</f>
        <v>0</v>
      </c>
      <c r="BL109" s="24" t="s">
        <v>145</v>
      </c>
      <c r="BM109" s="24" t="s">
        <v>713</v>
      </c>
    </row>
    <row r="110" spans="2:63" s="10" customFormat="1" ht="37.35" customHeight="1">
      <c r="B110" s="176"/>
      <c r="C110" s="177"/>
      <c r="D110" s="178" t="s">
        <v>72</v>
      </c>
      <c r="E110" s="179" t="s">
        <v>714</v>
      </c>
      <c r="F110" s="179" t="s">
        <v>715</v>
      </c>
      <c r="G110" s="177"/>
      <c r="H110" s="177"/>
      <c r="I110" s="180"/>
      <c r="J110" s="181">
        <f>BK110</f>
        <v>0</v>
      </c>
      <c r="K110" s="177"/>
      <c r="L110" s="182"/>
      <c r="M110" s="183"/>
      <c r="N110" s="184"/>
      <c r="O110" s="184"/>
      <c r="P110" s="185">
        <f>P111</f>
        <v>0</v>
      </c>
      <c r="Q110" s="184"/>
      <c r="R110" s="185">
        <f>R111</f>
        <v>0</v>
      </c>
      <c r="S110" s="184"/>
      <c r="T110" s="186">
        <f>T111</f>
        <v>0</v>
      </c>
      <c r="AR110" s="187" t="s">
        <v>81</v>
      </c>
      <c r="AT110" s="188" t="s">
        <v>72</v>
      </c>
      <c r="AU110" s="188" t="s">
        <v>73</v>
      </c>
      <c r="AY110" s="187" t="s">
        <v>137</v>
      </c>
      <c r="BK110" s="189">
        <f>BK111</f>
        <v>0</v>
      </c>
    </row>
    <row r="111" spans="2:65" s="1" customFormat="1" ht="16.5" customHeight="1">
      <c r="B111" s="41"/>
      <c r="C111" s="192" t="s">
        <v>231</v>
      </c>
      <c r="D111" s="192" t="s">
        <v>140</v>
      </c>
      <c r="E111" s="193" t="s">
        <v>716</v>
      </c>
      <c r="F111" s="194" t="s">
        <v>717</v>
      </c>
      <c r="G111" s="195" t="s">
        <v>718</v>
      </c>
      <c r="H111" s="196">
        <v>16</v>
      </c>
      <c r="I111" s="197"/>
      <c r="J111" s="198">
        <f>ROUND(I111*H111,2)</f>
        <v>0</v>
      </c>
      <c r="K111" s="194" t="s">
        <v>23</v>
      </c>
      <c r="L111" s="61"/>
      <c r="M111" s="199" t="s">
        <v>23</v>
      </c>
      <c r="N111" s="200" t="s">
        <v>44</v>
      </c>
      <c r="O111" s="42"/>
      <c r="P111" s="201">
        <f>O111*H111</f>
        <v>0</v>
      </c>
      <c r="Q111" s="201">
        <v>0</v>
      </c>
      <c r="R111" s="201">
        <f>Q111*H111</f>
        <v>0</v>
      </c>
      <c r="S111" s="201">
        <v>0</v>
      </c>
      <c r="T111" s="202">
        <f>S111*H111</f>
        <v>0</v>
      </c>
      <c r="AR111" s="24" t="s">
        <v>145</v>
      </c>
      <c r="AT111" s="24" t="s">
        <v>140</v>
      </c>
      <c r="AU111" s="24" t="s">
        <v>81</v>
      </c>
      <c r="AY111" s="24" t="s">
        <v>137</v>
      </c>
      <c r="BE111" s="203">
        <f>IF(N111="základní",J111,0)</f>
        <v>0</v>
      </c>
      <c r="BF111" s="203">
        <f>IF(N111="snížená",J111,0)</f>
        <v>0</v>
      </c>
      <c r="BG111" s="203">
        <f>IF(N111="zákl. přenesená",J111,0)</f>
        <v>0</v>
      </c>
      <c r="BH111" s="203">
        <f>IF(N111="sníž. přenesená",J111,0)</f>
        <v>0</v>
      </c>
      <c r="BI111" s="203">
        <f>IF(N111="nulová",J111,0)</f>
        <v>0</v>
      </c>
      <c r="BJ111" s="24" t="s">
        <v>81</v>
      </c>
      <c r="BK111" s="203">
        <f>ROUND(I111*H111,2)</f>
        <v>0</v>
      </c>
      <c r="BL111" s="24" t="s">
        <v>145</v>
      </c>
      <c r="BM111" s="24" t="s">
        <v>719</v>
      </c>
    </row>
    <row r="112" spans="2:63" s="10" customFormat="1" ht="37.35" customHeight="1">
      <c r="B112" s="176"/>
      <c r="C112" s="177"/>
      <c r="D112" s="178" t="s">
        <v>72</v>
      </c>
      <c r="E112" s="179" t="s">
        <v>720</v>
      </c>
      <c r="F112" s="179" t="s">
        <v>721</v>
      </c>
      <c r="G112" s="177"/>
      <c r="H112" s="177"/>
      <c r="I112" s="180"/>
      <c r="J112" s="181">
        <f>BK112</f>
        <v>0</v>
      </c>
      <c r="K112" s="177"/>
      <c r="L112" s="182"/>
      <c r="M112" s="183"/>
      <c r="N112" s="184"/>
      <c r="O112" s="184"/>
      <c r="P112" s="185">
        <f>P113</f>
        <v>0</v>
      </c>
      <c r="Q112" s="184"/>
      <c r="R112" s="185">
        <f>R113</f>
        <v>0</v>
      </c>
      <c r="S112" s="184"/>
      <c r="T112" s="186">
        <f>T113</f>
        <v>0</v>
      </c>
      <c r="AR112" s="187" t="s">
        <v>81</v>
      </c>
      <c r="AT112" s="188" t="s">
        <v>72</v>
      </c>
      <c r="AU112" s="188" t="s">
        <v>73</v>
      </c>
      <c r="AY112" s="187" t="s">
        <v>137</v>
      </c>
      <c r="BK112" s="189">
        <f>BK113</f>
        <v>0</v>
      </c>
    </row>
    <row r="113" spans="2:65" s="1" customFormat="1" ht="16.5" customHeight="1">
      <c r="B113" s="41"/>
      <c r="C113" s="192" t="s">
        <v>10</v>
      </c>
      <c r="D113" s="192" t="s">
        <v>140</v>
      </c>
      <c r="E113" s="193" t="s">
        <v>722</v>
      </c>
      <c r="F113" s="194" t="s">
        <v>721</v>
      </c>
      <c r="G113" s="195" t="s">
        <v>723</v>
      </c>
      <c r="H113" s="196">
        <v>8</v>
      </c>
      <c r="I113" s="197"/>
      <c r="J113" s="198">
        <f>ROUND(I113*H113,2)</f>
        <v>0</v>
      </c>
      <c r="K113" s="194" t="s">
        <v>23</v>
      </c>
      <c r="L113" s="61"/>
      <c r="M113" s="199" t="s">
        <v>23</v>
      </c>
      <c r="N113" s="200" t="s">
        <v>44</v>
      </c>
      <c r="O113" s="42"/>
      <c r="P113" s="201">
        <f>O113*H113</f>
        <v>0</v>
      </c>
      <c r="Q113" s="201">
        <v>0</v>
      </c>
      <c r="R113" s="201">
        <f>Q113*H113</f>
        <v>0</v>
      </c>
      <c r="S113" s="201">
        <v>0</v>
      </c>
      <c r="T113" s="202">
        <f>S113*H113</f>
        <v>0</v>
      </c>
      <c r="AR113" s="24" t="s">
        <v>145</v>
      </c>
      <c r="AT113" s="24" t="s">
        <v>140</v>
      </c>
      <c r="AU113" s="24" t="s">
        <v>81</v>
      </c>
      <c r="AY113" s="24" t="s">
        <v>137</v>
      </c>
      <c r="BE113" s="203">
        <f>IF(N113="základní",J113,0)</f>
        <v>0</v>
      </c>
      <c r="BF113" s="203">
        <f>IF(N113="snížená",J113,0)</f>
        <v>0</v>
      </c>
      <c r="BG113" s="203">
        <f>IF(N113="zákl. přenesená",J113,0)</f>
        <v>0</v>
      </c>
      <c r="BH113" s="203">
        <f>IF(N113="sníž. přenesená",J113,0)</f>
        <v>0</v>
      </c>
      <c r="BI113" s="203">
        <f>IF(N113="nulová",J113,0)</f>
        <v>0</v>
      </c>
      <c r="BJ113" s="24" t="s">
        <v>81</v>
      </c>
      <c r="BK113" s="203">
        <f>ROUND(I113*H113,2)</f>
        <v>0</v>
      </c>
      <c r="BL113" s="24" t="s">
        <v>145</v>
      </c>
      <c r="BM113" s="24" t="s">
        <v>724</v>
      </c>
    </row>
    <row r="114" spans="2:63" s="10" customFormat="1" ht="37.35" customHeight="1">
      <c r="B114" s="176"/>
      <c r="C114" s="177"/>
      <c r="D114" s="178" t="s">
        <v>72</v>
      </c>
      <c r="E114" s="179" t="s">
        <v>725</v>
      </c>
      <c r="F114" s="179" t="s">
        <v>726</v>
      </c>
      <c r="G114" s="177"/>
      <c r="H114" s="177"/>
      <c r="I114" s="180"/>
      <c r="J114" s="181">
        <f>BK114</f>
        <v>0</v>
      </c>
      <c r="K114" s="177"/>
      <c r="L114" s="182"/>
      <c r="M114" s="183"/>
      <c r="N114" s="184"/>
      <c r="O114" s="184"/>
      <c r="P114" s="185">
        <f>SUM(P115:P116)</f>
        <v>0</v>
      </c>
      <c r="Q114" s="184"/>
      <c r="R114" s="185">
        <f>SUM(R115:R116)</f>
        <v>0</v>
      </c>
      <c r="S114" s="184"/>
      <c r="T114" s="186">
        <f>SUM(T115:T116)</f>
        <v>0</v>
      </c>
      <c r="AR114" s="187" t="s">
        <v>81</v>
      </c>
      <c r="AT114" s="188" t="s">
        <v>72</v>
      </c>
      <c r="AU114" s="188" t="s">
        <v>73</v>
      </c>
      <c r="AY114" s="187" t="s">
        <v>137</v>
      </c>
      <c r="BK114" s="189">
        <f>SUM(BK115:BK116)</f>
        <v>0</v>
      </c>
    </row>
    <row r="115" spans="2:65" s="1" customFormat="1" ht="16.5" customHeight="1">
      <c r="B115" s="41"/>
      <c r="C115" s="192" t="s">
        <v>239</v>
      </c>
      <c r="D115" s="192" t="s">
        <v>140</v>
      </c>
      <c r="E115" s="193" t="s">
        <v>727</v>
      </c>
      <c r="F115" s="194" t="s">
        <v>728</v>
      </c>
      <c r="G115" s="195" t="s">
        <v>189</v>
      </c>
      <c r="H115" s="196">
        <v>70</v>
      </c>
      <c r="I115" s="197"/>
      <c r="J115" s="198">
        <f>ROUND(I115*H115,2)</f>
        <v>0</v>
      </c>
      <c r="K115" s="194" t="s">
        <v>23</v>
      </c>
      <c r="L115" s="61"/>
      <c r="M115" s="199" t="s">
        <v>23</v>
      </c>
      <c r="N115" s="200" t="s">
        <v>44</v>
      </c>
      <c r="O115" s="42"/>
      <c r="P115" s="201">
        <f>O115*H115</f>
        <v>0</v>
      </c>
      <c r="Q115" s="201">
        <v>0</v>
      </c>
      <c r="R115" s="201">
        <f>Q115*H115</f>
        <v>0</v>
      </c>
      <c r="S115" s="201">
        <v>0</v>
      </c>
      <c r="T115" s="202">
        <f>S115*H115</f>
        <v>0</v>
      </c>
      <c r="AR115" s="24" t="s">
        <v>145</v>
      </c>
      <c r="AT115" s="24" t="s">
        <v>140</v>
      </c>
      <c r="AU115" s="24" t="s">
        <v>81</v>
      </c>
      <c r="AY115" s="24" t="s">
        <v>137</v>
      </c>
      <c r="BE115" s="203">
        <f>IF(N115="základní",J115,0)</f>
        <v>0</v>
      </c>
      <c r="BF115" s="203">
        <f>IF(N115="snížená",J115,0)</f>
        <v>0</v>
      </c>
      <c r="BG115" s="203">
        <f>IF(N115="zákl. přenesená",J115,0)</f>
        <v>0</v>
      </c>
      <c r="BH115" s="203">
        <f>IF(N115="sníž. přenesená",J115,0)</f>
        <v>0</v>
      </c>
      <c r="BI115" s="203">
        <f>IF(N115="nulová",J115,0)</f>
        <v>0</v>
      </c>
      <c r="BJ115" s="24" t="s">
        <v>81</v>
      </c>
      <c r="BK115" s="203">
        <f>ROUND(I115*H115,2)</f>
        <v>0</v>
      </c>
      <c r="BL115" s="24" t="s">
        <v>145</v>
      </c>
      <c r="BM115" s="24" t="s">
        <v>729</v>
      </c>
    </row>
    <row r="116" spans="2:65" s="1" customFormat="1" ht="16.5" customHeight="1">
      <c r="B116" s="41"/>
      <c r="C116" s="192" t="s">
        <v>244</v>
      </c>
      <c r="D116" s="192" t="s">
        <v>140</v>
      </c>
      <c r="E116" s="193" t="s">
        <v>730</v>
      </c>
      <c r="F116" s="194" t="s">
        <v>731</v>
      </c>
      <c r="G116" s="195" t="s">
        <v>189</v>
      </c>
      <c r="H116" s="196">
        <v>70</v>
      </c>
      <c r="I116" s="197"/>
      <c r="J116" s="198">
        <f>ROUND(I116*H116,2)</f>
        <v>0</v>
      </c>
      <c r="K116" s="194" t="s">
        <v>23</v>
      </c>
      <c r="L116" s="61"/>
      <c r="M116" s="199" t="s">
        <v>23</v>
      </c>
      <c r="N116" s="200" t="s">
        <v>44</v>
      </c>
      <c r="O116" s="42"/>
      <c r="P116" s="201">
        <f>O116*H116</f>
        <v>0</v>
      </c>
      <c r="Q116" s="201">
        <v>0</v>
      </c>
      <c r="R116" s="201">
        <f>Q116*H116</f>
        <v>0</v>
      </c>
      <c r="S116" s="201">
        <v>0</v>
      </c>
      <c r="T116" s="202">
        <f>S116*H116</f>
        <v>0</v>
      </c>
      <c r="AR116" s="24" t="s">
        <v>145</v>
      </c>
      <c r="AT116" s="24" t="s">
        <v>140</v>
      </c>
      <c r="AU116" s="24" t="s">
        <v>81</v>
      </c>
      <c r="AY116" s="24" t="s">
        <v>137</v>
      </c>
      <c r="BE116" s="203">
        <f>IF(N116="základní",J116,0)</f>
        <v>0</v>
      </c>
      <c r="BF116" s="203">
        <f>IF(N116="snížená",J116,0)</f>
        <v>0</v>
      </c>
      <c r="BG116" s="203">
        <f>IF(N116="zákl. přenesená",J116,0)</f>
        <v>0</v>
      </c>
      <c r="BH116" s="203">
        <f>IF(N116="sníž. přenesená",J116,0)</f>
        <v>0</v>
      </c>
      <c r="BI116" s="203">
        <f>IF(N116="nulová",J116,0)</f>
        <v>0</v>
      </c>
      <c r="BJ116" s="24" t="s">
        <v>81</v>
      </c>
      <c r="BK116" s="203">
        <f>ROUND(I116*H116,2)</f>
        <v>0</v>
      </c>
      <c r="BL116" s="24" t="s">
        <v>145</v>
      </c>
      <c r="BM116" s="24" t="s">
        <v>732</v>
      </c>
    </row>
    <row r="117" spans="2:63" s="10" customFormat="1" ht="37.35" customHeight="1">
      <c r="B117" s="176"/>
      <c r="C117" s="177"/>
      <c r="D117" s="178" t="s">
        <v>72</v>
      </c>
      <c r="E117" s="179" t="s">
        <v>733</v>
      </c>
      <c r="F117" s="179" t="s">
        <v>734</v>
      </c>
      <c r="G117" s="177"/>
      <c r="H117" s="177"/>
      <c r="I117" s="180"/>
      <c r="J117" s="181">
        <f>BK117</f>
        <v>0</v>
      </c>
      <c r="K117" s="177"/>
      <c r="L117" s="182"/>
      <c r="M117" s="183"/>
      <c r="N117" s="184"/>
      <c r="O117" s="184"/>
      <c r="P117" s="185">
        <f>SUM(P118:P119)</f>
        <v>0</v>
      </c>
      <c r="Q117" s="184"/>
      <c r="R117" s="185">
        <f>SUM(R118:R119)</f>
        <v>0</v>
      </c>
      <c r="S117" s="184"/>
      <c r="T117" s="186">
        <f>SUM(T118:T119)</f>
        <v>0</v>
      </c>
      <c r="AR117" s="187" t="s">
        <v>81</v>
      </c>
      <c r="AT117" s="188" t="s">
        <v>72</v>
      </c>
      <c r="AU117" s="188" t="s">
        <v>73</v>
      </c>
      <c r="AY117" s="187" t="s">
        <v>137</v>
      </c>
      <c r="BK117" s="189">
        <f>SUM(BK118:BK119)</f>
        <v>0</v>
      </c>
    </row>
    <row r="118" spans="2:65" s="1" customFormat="1" ht="16.5" customHeight="1">
      <c r="B118" s="41"/>
      <c r="C118" s="192" t="s">
        <v>250</v>
      </c>
      <c r="D118" s="192" t="s">
        <v>140</v>
      </c>
      <c r="E118" s="193" t="s">
        <v>735</v>
      </c>
      <c r="F118" s="194" t="s">
        <v>736</v>
      </c>
      <c r="G118" s="195" t="s">
        <v>234</v>
      </c>
      <c r="H118" s="196">
        <v>0.1</v>
      </c>
      <c r="I118" s="197"/>
      <c r="J118" s="198">
        <f>ROUND(I118*H118,2)</f>
        <v>0</v>
      </c>
      <c r="K118" s="194" t="s">
        <v>23</v>
      </c>
      <c r="L118" s="61"/>
      <c r="M118" s="199" t="s">
        <v>23</v>
      </c>
      <c r="N118" s="200" t="s">
        <v>44</v>
      </c>
      <c r="O118" s="42"/>
      <c r="P118" s="201">
        <f>O118*H118</f>
        <v>0</v>
      </c>
      <c r="Q118" s="201">
        <v>0</v>
      </c>
      <c r="R118" s="201">
        <f>Q118*H118</f>
        <v>0</v>
      </c>
      <c r="S118" s="201">
        <v>0</v>
      </c>
      <c r="T118" s="202">
        <f>S118*H118</f>
        <v>0</v>
      </c>
      <c r="AR118" s="24" t="s">
        <v>145</v>
      </c>
      <c r="AT118" s="24" t="s">
        <v>140</v>
      </c>
      <c r="AU118" s="24" t="s">
        <v>81</v>
      </c>
      <c r="AY118" s="24" t="s">
        <v>137</v>
      </c>
      <c r="BE118" s="203">
        <f>IF(N118="základní",J118,0)</f>
        <v>0</v>
      </c>
      <c r="BF118" s="203">
        <f>IF(N118="snížená",J118,0)</f>
        <v>0</v>
      </c>
      <c r="BG118" s="203">
        <f>IF(N118="zákl. přenesená",J118,0)</f>
        <v>0</v>
      </c>
      <c r="BH118" s="203">
        <f>IF(N118="sníž. přenesená",J118,0)</f>
        <v>0</v>
      </c>
      <c r="BI118" s="203">
        <f>IF(N118="nulová",J118,0)</f>
        <v>0</v>
      </c>
      <c r="BJ118" s="24" t="s">
        <v>81</v>
      </c>
      <c r="BK118" s="203">
        <f>ROUND(I118*H118,2)</f>
        <v>0</v>
      </c>
      <c r="BL118" s="24" t="s">
        <v>145</v>
      </c>
      <c r="BM118" s="24" t="s">
        <v>737</v>
      </c>
    </row>
    <row r="119" spans="2:65" s="1" customFormat="1" ht="16.5" customHeight="1">
      <c r="B119" s="41"/>
      <c r="C119" s="192" t="s">
        <v>258</v>
      </c>
      <c r="D119" s="192" t="s">
        <v>140</v>
      </c>
      <c r="E119" s="193" t="s">
        <v>738</v>
      </c>
      <c r="F119" s="194" t="s">
        <v>739</v>
      </c>
      <c r="G119" s="195" t="s">
        <v>740</v>
      </c>
      <c r="H119" s="196">
        <v>50</v>
      </c>
      <c r="I119" s="197"/>
      <c r="J119" s="198">
        <f>ROUND(I119*H119,2)</f>
        <v>0</v>
      </c>
      <c r="K119" s="194" t="s">
        <v>23</v>
      </c>
      <c r="L119" s="61"/>
      <c r="M119" s="199" t="s">
        <v>23</v>
      </c>
      <c r="N119" s="200" t="s">
        <v>44</v>
      </c>
      <c r="O119" s="42"/>
      <c r="P119" s="201">
        <f>O119*H119</f>
        <v>0</v>
      </c>
      <c r="Q119" s="201">
        <v>0</v>
      </c>
      <c r="R119" s="201">
        <f>Q119*H119</f>
        <v>0</v>
      </c>
      <c r="S119" s="201">
        <v>0</v>
      </c>
      <c r="T119" s="202">
        <f>S119*H119</f>
        <v>0</v>
      </c>
      <c r="AR119" s="24" t="s">
        <v>145</v>
      </c>
      <c r="AT119" s="24" t="s">
        <v>140</v>
      </c>
      <c r="AU119" s="24" t="s">
        <v>81</v>
      </c>
      <c r="AY119" s="24" t="s">
        <v>137</v>
      </c>
      <c r="BE119" s="203">
        <f>IF(N119="základní",J119,0)</f>
        <v>0</v>
      </c>
      <c r="BF119" s="203">
        <f>IF(N119="snížená",J119,0)</f>
        <v>0</v>
      </c>
      <c r="BG119" s="203">
        <f>IF(N119="zákl. přenesená",J119,0)</f>
        <v>0</v>
      </c>
      <c r="BH119" s="203">
        <f>IF(N119="sníž. přenesená",J119,0)</f>
        <v>0</v>
      </c>
      <c r="BI119" s="203">
        <f>IF(N119="nulová",J119,0)</f>
        <v>0</v>
      </c>
      <c r="BJ119" s="24" t="s">
        <v>81</v>
      </c>
      <c r="BK119" s="203">
        <f>ROUND(I119*H119,2)</f>
        <v>0</v>
      </c>
      <c r="BL119" s="24" t="s">
        <v>145</v>
      </c>
      <c r="BM119" s="24" t="s">
        <v>741</v>
      </c>
    </row>
    <row r="120" spans="2:63" s="10" customFormat="1" ht="37.35" customHeight="1">
      <c r="B120" s="176"/>
      <c r="C120" s="177"/>
      <c r="D120" s="178" t="s">
        <v>72</v>
      </c>
      <c r="E120" s="179" t="s">
        <v>742</v>
      </c>
      <c r="F120" s="179" t="s">
        <v>743</v>
      </c>
      <c r="G120" s="177"/>
      <c r="H120" s="177"/>
      <c r="I120" s="180"/>
      <c r="J120" s="181">
        <f>BK120</f>
        <v>0</v>
      </c>
      <c r="K120" s="177"/>
      <c r="L120" s="182"/>
      <c r="M120" s="183"/>
      <c r="N120" s="184"/>
      <c r="O120" s="184"/>
      <c r="P120" s="185">
        <f>SUM(P121:P123)</f>
        <v>0</v>
      </c>
      <c r="Q120" s="184"/>
      <c r="R120" s="185">
        <f>SUM(R121:R123)</f>
        <v>0</v>
      </c>
      <c r="S120" s="184"/>
      <c r="T120" s="186">
        <f>SUM(T121:T123)</f>
        <v>0</v>
      </c>
      <c r="AR120" s="187" t="s">
        <v>81</v>
      </c>
      <c r="AT120" s="188" t="s">
        <v>72</v>
      </c>
      <c r="AU120" s="188" t="s">
        <v>73</v>
      </c>
      <c r="AY120" s="187" t="s">
        <v>137</v>
      </c>
      <c r="BK120" s="189">
        <f>SUM(BK121:BK123)</f>
        <v>0</v>
      </c>
    </row>
    <row r="121" spans="2:65" s="1" customFormat="1" ht="16.5" customHeight="1">
      <c r="B121" s="41"/>
      <c r="C121" s="192" t="s">
        <v>262</v>
      </c>
      <c r="D121" s="192" t="s">
        <v>140</v>
      </c>
      <c r="E121" s="193" t="s">
        <v>744</v>
      </c>
      <c r="F121" s="194" t="s">
        <v>745</v>
      </c>
      <c r="G121" s="195" t="s">
        <v>746</v>
      </c>
      <c r="H121" s="196">
        <v>11</v>
      </c>
      <c r="I121" s="197"/>
      <c r="J121" s="198">
        <f>ROUND(I121*H121,2)</f>
        <v>0</v>
      </c>
      <c r="K121" s="194" t="s">
        <v>23</v>
      </c>
      <c r="L121" s="61"/>
      <c r="M121" s="199" t="s">
        <v>23</v>
      </c>
      <c r="N121" s="200" t="s">
        <v>44</v>
      </c>
      <c r="O121" s="42"/>
      <c r="P121" s="201">
        <f>O121*H121</f>
        <v>0</v>
      </c>
      <c r="Q121" s="201">
        <v>0</v>
      </c>
      <c r="R121" s="201">
        <f>Q121*H121</f>
        <v>0</v>
      </c>
      <c r="S121" s="201">
        <v>0</v>
      </c>
      <c r="T121" s="202">
        <f>S121*H121</f>
        <v>0</v>
      </c>
      <c r="AR121" s="24" t="s">
        <v>145</v>
      </c>
      <c r="AT121" s="24" t="s">
        <v>140</v>
      </c>
      <c r="AU121" s="24" t="s">
        <v>81</v>
      </c>
      <c r="AY121" s="24" t="s">
        <v>137</v>
      </c>
      <c r="BE121" s="203">
        <f>IF(N121="základní",J121,0)</f>
        <v>0</v>
      </c>
      <c r="BF121" s="203">
        <f>IF(N121="snížená",J121,0)</f>
        <v>0</v>
      </c>
      <c r="BG121" s="203">
        <f>IF(N121="zákl. přenesená",J121,0)</f>
        <v>0</v>
      </c>
      <c r="BH121" s="203">
        <f>IF(N121="sníž. přenesená",J121,0)</f>
        <v>0</v>
      </c>
      <c r="BI121" s="203">
        <f>IF(N121="nulová",J121,0)</f>
        <v>0</v>
      </c>
      <c r="BJ121" s="24" t="s">
        <v>81</v>
      </c>
      <c r="BK121" s="203">
        <f>ROUND(I121*H121,2)</f>
        <v>0</v>
      </c>
      <c r="BL121" s="24" t="s">
        <v>145</v>
      </c>
      <c r="BM121" s="24" t="s">
        <v>747</v>
      </c>
    </row>
    <row r="122" spans="2:65" s="1" customFormat="1" ht="16.5" customHeight="1">
      <c r="B122" s="41"/>
      <c r="C122" s="192" t="s">
        <v>9</v>
      </c>
      <c r="D122" s="192" t="s">
        <v>140</v>
      </c>
      <c r="E122" s="193" t="s">
        <v>748</v>
      </c>
      <c r="F122" s="194" t="s">
        <v>749</v>
      </c>
      <c r="G122" s="195" t="s">
        <v>335</v>
      </c>
      <c r="H122" s="196">
        <v>1</v>
      </c>
      <c r="I122" s="197"/>
      <c r="J122" s="198">
        <f>ROUND(I122*H122,2)</f>
        <v>0</v>
      </c>
      <c r="K122" s="194" t="s">
        <v>23</v>
      </c>
      <c r="L122" s="61"/>
      <c r="M122" s="199" t="s">
        <v>23</v>
      </c>
      <c r="N122" s="200" t="s">
        <v>44</v>
      </c>
      <c r="O122" s="42"/>
      <c r="P122" s="201">
        <f>O122*H122</f>
        <v>0</v>
      </c>
      <c r="Q122" s="201">
        <v>0</v>
      </c>
      <c r="R122" s="201">
        <f>Q122*H122</f>
        <v>0</v>
      </c>
      <c r="S122" s="201">
        <v>0</v>
      </c>
      <c r="T122" s="202">
        <f>S122*H122</f>
        <v>0</v>
      </c>
      <c r="AR122" s="24" t="s">
        <v>145</v>
      </c>
      <c r="AT122" s="24" t="s">
        <v>140</v>
      </c>
      <c r="AU122" s="24" t="s">
        <v>81</v>
      </c>
      <c r="AY122" s="24" t="s">
        <v>137</v>
      </c>
      <c r="BE122" s="203">
        <f>IF(N122="základní",J122,0)</f>
        <v>0</v>
      </c>
      <c r="BF122" s="203">
        <f>IF(N122="snížená",J122,0)</f>
        <v>0</v>
      </c>
      <c r="BG122" s="203">
        <f>IF(N122="zákl. přenesená",J122,0)</f>
        <v>0</v>
      </c>
      <c r="BH122" s="203">
        <f>IF(N122="sníž. přenesená",J122,0)</f>
        <v>0</v>
      </c>
      <c r="BI122" s="203">
        <f>IF(N122="nulová",J122,0)</f>
        <v>0</v>
      </c>
      <c r="BJ122" s="24" t="s">
        <v>81</v>
      </c>
      <c r="BK122" s="203">
        <f>ROUND(I122*H122,2)</f>
        <v>0</v>
      </c>
      <c r="BL122" s="24" t="s">
        <v>145</v>
      </c>
      <c r="BM122" s="24" t="s">
        <v>750</v>
      </c>
    </row>
    <row r="123" spans="2:47" s="1" customFormat="1" ht="162">
      <c r="B123" s="41"/>
      <c r="C123" s="63"/>
      <c r="D123" s="206" t="s">
        <v>665</v>
      </c>
      <c r="E123" s="63"/>
      <c r="F123" s="262" t="s">
        <v>751</v>
      </c>
      <c r="G123" s="63"/>
      <c r="H123" s="63"/>
      <c r="I123" s="163"/>
      <c r="J123" s="63"/>
      <c r="K123" s="63"/>
      <c r="L123" s="61"/>
      <c r="M123" s="265"/>
      <c r="N123" s="259"/>
      <c r="O123" s="259"/>
      <c r="P123" s="259"/>
      <c r="Q123" s="259"/>
      <c r="R123" s="259"/>
      <c r="S123" s="259"/>
      <c r="T123" s="266"/>
      <c r="AT123" s="24" t="s">
        <v>665</v>
      </c>
      <c r="AU123" s="24" t="s">
        <v>81</v>
      </c>
    </row>
    <row r="124" spans="2:12" s="1" customFormat="1" ht="6.95" customHeight="1">
      <c r="B124" s="56"/>
      <c r="C124" s="57"/>
      <c r="D124" s="57"/>
      <c r="E124" s="57"/>
      <c r="F124" s="57"/>
      <c r="G124" s="57"/>
      <c r="H124" s="57"/>
      <c r="I124" s="139"/>
      <c r="J124" s="57"/>
      <c r="K124" s="57"/>
      <c r="L124" s="61"/>
    </row>
  </sheetData>
  <sheetProtection algorithmName="SHA-512" hashValue="vk8qnPp+kVYTdO1v3YIdD6X2MqyTjlD+0fpVvwXEBW3qJ3uVg/0fciAUBc2VB2LDCX6P5D2m1U6xa0FvDX7YWw==" saltValue="Th4Eg/iQ+SbOUSyGkidV8WavE8To/Ahv8x0YbF2fP6XL2rPjpkRkErBWJfu3lldGuqoQoJ3d//ZEikg+J5Hggw==" spinCount="100000" sheet="1" objects="1" scenarios="1" formatColumns="0" formatRows="0" autoFilter="0"/>
  <autoFilter ref="C83:K123"/>
  <mergeCells count="10">
    <mergeCell ref="J51:J52"/>
    <mergeCell ref="E74:H74"/>
    <mergeCell ref="E76:H76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3" display="3) Soupis prací"/>
    <hyperlink ref="L1:V1" location="'Rekapitulace stavby'!C2" display="Rekapitulace stavby"/>
  </hyperlinks>
  <printOptions/>
  <pageMargins left="0.5905511811023623" right="0.5905511811023623" top="0.5905511811023623" bottom="0.5905511811023623" header="0" footer="0"/>
  <pageSetup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93</v>
      </c>
      <c r="G1" s="391" t="s">
        <v>94</v>
      </c>
      <c r="H1" s="391"/>
      <c r="I1" s="115"/>
      <c r="J1" s="114" t="s">
        <v>95</v>
      </c>
      <c r="K1" s="113" t="s">
        <v>96</v>
      </c>
      <c r="L1" s="114" t="s">
        <v>97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AT2" s="24" t="s">
        <v>92</v>
      </c>
    </row>
    <row r="3" spans="2:46" ht="6.95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83</v>
      </c>
    </row>
    <row r="4" spans="2:46" ht="36.95" customHeight="1">
      <c r="B4" s="28"/>
      <c r="C4" s="29"/>
      <c r="D4" s="30" t="s">
        <v>98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2:11" ht="13.5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</row>
    <row r="7" spans="2:11" ht="16.5" customHeight="1">
      <c r="B7" s="28"/>
      <c r="C7" s="29"/>
      <c r="D7" s="29"/>
      <c r="E7" s="383" t="str">
        <f>'Rekapitulace stavby'!K6</f>
        <v>OPRAVA SOCIÁLNÍHO ZAŘÍZENÍ ORGANIZACE JUNÁK - ČESKÝ SKAUT, STŘEDISKO</v>
      </c>
      <c r="F7" s="384"/>
      <c r="G7" s="384"/>
      <c r="H7" s="384"/>
      <c r="I7" s="117"/>
      <c r="J7" s="29"/>
      <c r="K7" s="31"/>
    </row>
    <row r="8" spans="2:11" s="1" customFormat="1" ht="13.5">
      <c r="B8" s="41"/>
      <c r="C8" s="42"/>
      <c r="D8" s="37" t="s">
        <v>99</v>
      </c>
      <c r="E8" s="42"/>
      <c r="F8" s="42"/>
      <c r="G8" s="42"/>
      <c r="H8" s="42"/>
      <c r="I8" s="118"/>
      <c r="J8" s="42"/>
      <c r="K8" s="45"/>
    </row>
    <row r="9" spans="2:11" s="1" customFormat="1" ht="36.95" customHeight="1">
      <c r="B9" s="41"/>
      <c r="C9" s="42"/>
      <c r="D9" s="42"/>
      <c r="E9" s="385" t="s">
        <v>752</v>
      </c>
      <c r="F9" s="386"/>
      <c r="G9" s="386"/>
      <c r="H9" s="386"/>
      <c r="I9" s="118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2:11" s="1" customFormat="1" ht="14.45" customHeight="1">
      <c r="B11" s="41"/>
      <c r="C11" s="42"/>
      <c r="D11" s="37" t="s">
        <v>20</v>
      </c>
      <c r="E11" s="42"/>
      <c r="F11" s="35" t="s">
        <v>21</v>
      </c>
      <c r="G11" s="42"/>
      <c r="H11" s="42"/>
      <c r="I11" s="119" t="s">
        <v>22</v>
      </c>
      <c r="J11" s="35" t="s">
        <v>23</v>
      </c>
      <c r="K11" s="45"/>
    </row>
    <row r="12" spans="2:11" s="1" customFormat="1" ht="14.45" customHeight="1">
      <c r="B12" s="41"/>
      <c r="C12" s="42"/>
      <c r="D12" s="37" t="s">
        <v>24</v>
      </c>
      <c r="E12" s="42"/>
      <c r="F12" s="35" t="s">
        <v>25</v>
      </c>
      <c r="G12" s="42"/>
      <c r="H12" s="42"/>
      <c r="I12" s="119" t="s">
        <v>26</v>
      </c>
      <c r="J12" s="120" t="str">
        <f>'Rekapitulace stavby'!AN8</f>
        <v>17. 4. 2019</v>
      </c>
      <c r="K12" s="45"/>
    </row>
    <row r="13" spans="2:11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2:11" s="1" customFormat="1" ht="14.45" customHeight="1">
      <c r="B14" s="41"/>
      <c r="C14" s="42"/>
      <c r="D14" s="37" t="s">
        <v>28</v>
      </c>
      <c r="E14" s="42"/>
      <c r="F14" s="42"/>
      <c r="G14" s="42"/>
      <c r="H14" s="42"/>
      <c r="I14" s="119" t="s">
        <v>29</v>
      </c>
      <c r="J14" s="35" t="s">
        <v>23</v>
      </c>
      <c r="K14" s="45"/>
    </row>
    <row r="15" spans="2:11" s="1" customFormat="1" ht="18" customHeight="1">
      <c r="B15" s="41"/>
      <c r="C15" s="42"/>
      <c r="D15" s="42"/>
      <c r="E15" s="35" t="s">
        <v>30</v>
      </c>
      <c r="F15" s="42"/>
      <c r="G15" s="42"/>
      <c r="H15" s="42"/>
      <c r="I15" s="119" t="s">
        <v>31</v>
      </c>
      <c r="J15" s="35" t="s">
        <v>23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7" t="s">
        <v>32</v>
      </c>
      <c r="E17" s="42"/>
      <c r="F17" s="42"/>
      <c r="G17" s="42"/>
      <c r="H17" s="42"/>
      <c r="I17" s="119" t="s">
        <v>29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31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7" t="s">
        <v>34</v>
      </c>
      <c r="E20" s="42"/>
      <c r="F20" s="42"/>
      <c r="G20" s="42"/>
      <c r="H20" s="42"/>
      <c r="I20" s="119" t="s">
        <v>29</v>
      </c>
      <c r="J20" s="35" t="s">
        <v>23</v>
      </c>
      <c r="K20" s="45"/>
    </row>
    <row r="21" spans="2:11" s="1" customFormat="1" ht="18" customHeight="1">
      <c r="B21" s="41"/>
      <c r="C21" s="42"/>
      <c r="D21" s="42"/>
      <c r="E21" s="35" t="s">
        <v>35</v>
      </c>
      <c r="F21" s="42"/>
      <c r="G21" s="42"/>
      <c r="H21" s="42"/>
      <c r="I21" s="119" t="s">
        <v>31</v>
      </c>
      <c r="J21" s="35" t="s">
        <v>23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7" t="s">
        <v>37</v>
      </c>
      <c r="E23" s="42"/>
      <c r="F23" s="42"/>
      <c r="G23" s="42"/>
      <c r="H23" s="42"/>
      <c r="I23" s="118"/>
      <c r="J23" s="42"/>
      <c r="K23" s="45"/>
    </row>
    <row r="24" spans="2:11" s="6" customFormat="1" ht="71.25" customHeight="1">
      <c r="B24" s="121"/>
      <c r="C24" s="122"/>
      <c r="D24" s="122"/>
      <c r="E24" s="372" t="s">
        <v>38</v>
      </c>
      <c r="F24" s="372"/>
      <c r="G24" s="372"/>
      <c r="H24" s="372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39</v>
      </c>
      <c r="E27" s="42"/>
      <c r="F27" s="42"/>
      <c r="G27" s="42"/>
      <c r="H27" s="42"/>
      <c r="I27" s="118"/>
      <c r="J27" s="128">
        <f>ROUND(J79,2)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41</v>
      </c>
      <c r="G29" s="42"/>
      <c r="H29" s="42"/>
      <c r="I29" s="129" t="s">
        <v>40</v>
      </c>
      <c r="J29" s="46" t="s">
        <v>42</v>
      </c>
      <c r="K29" s="45"/>
    </row>
    <row r="30" spans="2:11" s="1" customFormat="1" ht="14.45" customHeight="1">
      <c r="B30" s="41"/>
      <c r="C30" s="42"/>
      <c r="D30" s="49" t="s">
        <v>43</v>
      </c>
      <c r="E30" s="49" t="s">
        <v>44</v>
      </c>
      <c r="F30" s="130">
        <f>ROUND(SUM(BE79:BE84),2)</f>
        <v>0</v>
      </c>
      <c r="G30" s="42"/>
      <c r="H30" s="42"/>
      <c r="I30" s="131">
        <v>0.21</v>
      </c>
      <c r="J30" s="130">
        <f>ROUND(ROUND((SUM(BE79:BE84)),2)*I30,2)</f>
        <v>0</v>
      </c>
      <c r="K30" s="45"/>
    </row>
    <row r="31" spans="2:11" s="1" customFormat="1" ht="14.45" customHeight="1">
      <c r="B31" s="41"/>
      <c r="C31" s="42"/>
      <c r="D31" s="42"/>
      <c r="E31" s="49" t="s">
        <v>45</v>
      </c>
      <c r="F31" s="130">
        <f>ROUND(SUM(BF79:BF84),2)</f>
        <v>0</v>
      </c>
      <c r="G31" s="42"/>
      <c r="H31" s="42"/>
      <c r="I31" s="131">
        <v>0.15</v>
      </c>
      <c r="J31" s="130">
        <f>ROUND(ROUND((SUM(BF79:BF84)),2)*I31,2)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46</v>
      </c>
      <c r="F32" s="130">
        <f>ROUND(SUM(BG79:BG84),2)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47</v>
      </c>
      <c r="F33" s="130">
        <f>ROUND(SUM(BH79:BH84),2)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48</v>
      </c>
      <c r="F34" s="130">
        <f>ROUND(SUM(BI79:BI84),2)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49</v>
      </c>
      <c r="E36" s="79"/>
      <c r="F36" s="79"/>
      <c r="G36" s="134" t="s">
        <v>50</v>
      </c>
      <c r="H36" s="135" t="s">
        <v>51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" customHeight="1">
      <c r="B42" s="41"/>
      <c r="C42" s="30" t="s">
        <v>101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16.5" customHeight="1">
      <c r="B45" s="41"/>
      <c r="C45" s="42"/>
      <c r="D45" s="42"/>
      <c r="E45" s="383" t="str">
        <f>E7</f>
        <v>OPRAVA SOCIÁLNÍHO ZAŘÍZENÍ ORGANIZACE JUNÁK - ČESKÝ SKAUT, STŘEDISKO</v>
      </c>
      <c r="F45" s="384"/>
      <c r="G45" s="384"/>
      <c r="H45" s="384"/>
      <c r="I45" s="118"/>
      <c r="J45" s="42"/>
      <c r="K45" s="45"/>
    </row>
    <row r="46" spans="2:11" s="1" customFormat="1" ht="14.45" customHeight="1">
      <c r="B46" s="41"/>
      <c r="C46" s="37" t="s">
        <v>99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17.25" customHeight="1">
      <c r="B47" s="41"/>
      <c r="C47" s="42"/>
      <c r="D47" s="42"/>
      <c r="E47" s="385" t="str">
        <f>E9</f>
        <v>VON - Vedlejší a ostatní rozpočtové náklady</v>
      </c>
      <c r="F47" s="386"/>
      <c r="G47" s="386"/>
      <c r="H47" s="386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11" s="1" customFormat="1" ht="18" customHeight="1">
      <c r="B49" s="41"/>
      <c r="C49" s="37" t="s">
        <v>24</v>
      </c>
      <c r="D49" s="42"/>
      <c r="E49" s="42"/>
      <c r="F49" s="35" t="str">
        <f>F12</f>
        <v>parc.č.860, k.ú. Chomutov II</v>
      </c>
      <c r="G49" s="42"/>
      <c r="H49" s="42"/>
      <c r="I49" s="119" t="s">
        <v>26</v>
      </c>
      <c r="J49" s="120" t="str">
        <f>IF(J12="","",J12)</f>
        <v>17. 4. 2019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11" s="1" customFormat="1" ht="13.5">
      <c r="B51" s="41"/>
      <c r="C51" s="37" t="s">
        <v>28</v>
      </c>
      <c r="D51" s="42"/>
      <c r="E51" s="42"/>
      <c r="F51" s="35" t="str">
        <f>E15</f>
        <v>Statutární město Chomutov</v>
      </c>
      <c r="G51" s="42"/>
      <c r="H51" s="42"/>
      <c r="I51" s="119" t="s">
        <v>34</v>
      </c>
      <c r="J51" s="372" t="str">
        <f>E21</f>
        <v>JKPO CZ s.r.o.</v>
      </c>
      <c r="K51" s="45"/>
    </row>
    <row r="52" spans="2:11" s="1" customFormat="1" ht="14.45" customHeight="1">
      <c r="B52" s="41"/>
      <c r="C52" s="37" t="s">
        <v>32</v>
      </c>
      <c r="D52" s="42"/>
      <c r="E52" s="42"/>
      <c r="F52" s="35" t="str">
        <f>IF(E18="","",E18)</f>
        <v/>
      </c>
      <c r="G52" s="42"/>
      <c r="H52" s="42"/>
      <c r="I52" s="118"/>
      <c r="J52" s="387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11" s="1" customFormat="1" ht="29.25" customHeight="1">
      <c r="B54" s="41"/>
      <c r="C54" s="144" t="s">
        <v>102</v>
      </c>
      <c r="D54" s="132"/>
      <c r="E54" s="132"/>
      <c r="F54" s="132"/>
      <c r="G54" s="132"/>
      <c r="H54" s="132"/>
      <c r="I54" s="145"/>
      <c r="J54" s="146" t="s">
        <v>103</v>
      </c>
      <c r="K54" s="147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104</v>
      </c>
      <c r="D56" s="42"/>
      <c r="E56" s="42"/>
      <c r="F56" s="42"/>
      <c r="G56" s="42"/>
      <c r="H56" s="42"/>
      <c r="I56" s="118"/>
      <c r="J56" s="128">
        <f>J79</f>
        <v>0</v>
      </c>
      <c r="K56" s="45"/>
      <c r="AU56" s="24" t="s">
        <v>105</v>
      </c>
    </row>
    <row r="57" spans="2:11" s="7" customFormat="1" ht="24.95" customHeight="1">
      <c r="B57" s="149"/>
      <c r="C57" s="150"/>
      <c r="D57" s="151" t="s">
        <v>753</v>
      </c>
      <c r="E57" s="152"/>
      <c r="F57" s="152"/>
      <c r="G57" s="152"/>
      <c r="H57" s="152"/>
      <c r="I57" s="153"/>
      <c r="J57" s="154">
        <f>J80</f>
        <v>0</v>
      </c>
      <c r="K57" s="155"/>
    </row>
    <row r="58" spans="2:11" s="8" customFormat="1" ht="19.9" customHeight="1">
      <c r="B58" s="156"/>
      <c r="C58" s="157"/>
      <c r="D58" s="158" t="s">
        <v>754</v>
      </c>
      <c r="E58" s="159"/>
      <c r="F58" s="159"/>
      <c r="G58" s="159"/>
      <c r="H58" s="159"/>
      <c r="I58" s="160"/>
      <c r="J58" s="161">
        <f>J81</f>
        <v>0</v>
      </c>
      <c r="K58" s="162"/>
    </row>
    <row r="59" spans="2:11" s="8" customFormat="1" ht="19.9" customHeight="1">
      <c r="B59" s="156"/>
      <c r="C59" s="157"/>
      <c r="D59" s="158" t="s">
        <v>755</v>
      </c>
      <c r="E59" s="159"/>
      <c r="F59" s="159"/>
      <c r="G59" s="159"/>
      <c r="H59" s="159"/>
      <c r="I59" s="160"/>
      <c r="J59" s="161">
        <f>J83</f>
        <v>0</v>
      </c>
      <c r="K59" s="162"/>
    </row>
    <row r="60" spans="2:11" s="1" customFormat="1" ht="21.75" customHeight="1">
      <c r="B60" s="41"/>
      <c r="C60" s="42"/>
      <c r="D60" s="42"/>
      <c r="E60" s="42"/>
      <c r="F60" s="42"/>
      <c r="G60" s="42"/>
      <c r="H60" s="42"/>
      <c r="I60" s="118"/>
      <c r="J60" s="42"/>
      <c r="K60" s="45"/>
    </row>
    <row r="61" spans="2:11" s="1" customFormat="1" ht="6.95" customHeight="1">
      <c r="B61" s="56"/>
      <c r="C61" s="57"/>
      <c r="D61" s="57"/>
      <c r="E61" s="57"/>
      <c r="F61" s="57"/>
      <c r="G61" s="57"/>
      <c r="H61" s="57"/>
      <c r="I61" s="139"/>
      <c r="J61" s="57"/>
      <c r="K61" s="58"/>
    </row>
    <row r="65" spans="2:12" s="1" customFormat="1" ht="6.95" customHeight="1">
      <c r="B65" s="59"/>
      <c r="C65" s="60"/>
      <c r="D65" s="60"/>
      <c r="E65" s="60"/>
      <c r="F65" s="60"/>
      <c r="G65" s="60"/>
      <c r="H65" s="60"/>
      <c r="I65" s="142"/>
      <c r="J65" s="60"/>
      <c r="K65" s="60"/>
      <c r="L65" s="61"/>
    </row>
    <row r="66" spans="2:12" s="1" customFormat="1" ht="36.95" customHeight="1">
      <c r="B66" s="41"/>
      <c r="C66" s="62" t="s">
        <v>121</v>
      </c>
      <c r="D66" s="63"/>
      <c r="E66" s="63"/>
      <c r="F66" s="63"/>
      <c r="G66" s="63"/>
      <c r="H66" s="63"/>
      <c r="I66" s="163"/>
      <c r="J66" s="63"/>
      <c r="K66" s="63"/>
      <c r="L66" s="61"/>
    </row>
    <row r="67" spans="2:12" s="1" customFormat="1" ht="6.95" customHeight="1">
      <c r="B67" s="41"/>
      <c r="C67" s="63"/>
      <c r="D67" s="63"/>
      <c r="E67" s="63"/>
      <c r="F67" s="63"/>
      <c r="G67" s="63"/>
      <c r="H67" s="63"/>
      <c r="I67" s="163"/>
      <c r="J67" s="63"/>
      <c r="K67" s="63"/>
      <c r="L67" s="61"/>
    </row>
    <row r="68" spans="2:12" s="1" customFormat="1" ht="14.45" customHeight="1">
      <c r="B68" s="41"/>
      <c r="C68" s="65" t="s">
        <v>18</v>
      </c>
      <c r="D68" s="63"/>
      <c r="E68" s="63"/>
      <c r="F68" s="63"/>
      <c r="G68" s="63"/>
      <c r="H68" s="63"/>
      <c r="I68" s="163"/>
      <c r="J68" s="63"/>
      <c r="K68" s="63"/>
      <c r="L68" s="61"/>
    </row>
    <row r="69" spans="2:12" s="1" customFormat="1" ht="16.5" customHeight="1">
      <c r="B69" s="41"/>
      <c r="C69" s="63"/>
      <c r="D69" s="63"/>
      <c r="E69" s="388" t="str">
        <f>E7</f>
        <v>OPRAVA SOCIÁLNÍHO ZAŘÍZENÍ ORGANIZACE JUNÁK - ČESKÝ SKAUT, STŘEDISKO</v>
      </c>
      <c r="F69" s="389"/>
      <c r="G69" s="389"/>
      <c r="H69" s="389"/>
      <c r="I69" s="163"/>
      <c r="J69" s="63"/>
      <c r="K69" s="63"/>
      <c r="L69" s="61"/>
    </row>
    <row r="70" spans="2:12" s="1" customFormat="1" ht="14.45" customHeight="1">
      <c r="B70" s="41"/>
      <c r="C70" s="65" t="s">
        <v>99</v>
      </c>
      <c r="D70" s="63"/>
      <c r="E70" s="63"/>
      <c r="F70" s="63"/>
      <c r="G70" s="63"/>
      <c r="H70" s="63"/>
      <c r="I70" s="163"/>
      <c r="J70" s="63"/>
      <c r="K70" s="63"/>
      <c r="L70" s="61"/>
    </row>
    <row r="71" spans="2:12" s="1" customFormat="1" ht="17.25" customHeight="1">
      <c r="B71" s="41"/>
      <c r="C71" s="63"/>
      <c r="D71" s="63"/>
      <c r="E71" s="379" t="str">
        <f>E9</f>
        <v>VON - Vedlejší a ostatní rozpočtové náklady</v>
      </c>
      <c r="F71" s="390"/>
      <c r="G71" s="390"/>
      <c r="H71" s="390"/>
      <c r="I71" s="163"/>
      <c r="J71" s="63"/>
      <c r="K71" s="63"/>
      <c r="L71" s="61"/>
    </row>
    <row r="72" spans="2:12" s="1" customFormat="1" ht="6.95" customHeight="1">
      <c r="B72" s="41"/>
      <c r="C72" s="63"/>
      <c r="D72" s="63"/>
      <c r="E72" s="63"/>
      <c r="F72" s="63"/>
      <c r="G72" s="63"/>
      <c r="H72" s="63"/>
      <c r="I72" s="163"/>
      <c r="J72" s="63"/>
      <c r="K72" s="63"/>
      <c r="L72" s="61"/>
    </row>
    <row r="73" spans="2:12" s="1" customFormat="1" ht="18" customHeight="1">
      <c r="B73" s="41"/>
      <c r="C73" s="65" t="s">
        <v>24</v>
      </c>
      <c r="D73" s="63"/>
      <c r="E73" s="63"/>
      <c r="F73" s="164" t="str">
        <f>F12</f>
        <v>parc.č.860, k.ú. Chomutov II</v>
      </c>
      <c r="G73" s="63"/>
      <c r="H73" s="63"/>
      <c r="I73" s="165" t="s">
        <v>26</v>
      </c>
      <c r="J73" s="73" t="str">
        <f>IF(J12="","",J12)</f>
        <v>17. 4. 2019</v>
      </c>
      <c r="K73" s="63"/>
      <c r="L73" s="61"/>
    </row>
    <row r="74" spans="2:12" s="1" customFormat="1" ht="6.95" customHeight="1">
      <c r="B74" s="41"/>
      <c r="C74" s="63"/>
      <c r="D74" s="63"/>
      <c r="E74" s="63"/>
      <c r="F74" s="63"/>
      <c r="G74" s="63"/>
      <c r="H74" s="63"/>
      <c r="I74" s="163"/>
      <c r="J74" s="63"/>
      <c r="K74" s="63"/>
      <c r="L74" s="61"/>
    </row>
    <row r="75" spans="2:12" s="1" customFormat="1" ht="13.5">
      <c r="B75" s="41"/>
      <c r="C75" s="65" t="s">
        <v>28</v>
      </c>
      <c r="D75" s="63"/>
      <c r="E75" s="63"/>
      <c r="F75" s="164" t="str">
        <f>E15</f>
        <v>Statutární město Chomutov</v>
      </c>
      <c r="G75" s="63"/>
      <c r="H75" s="63"/>
      <c r="I75" s="165" t="s">
        <v>34</v>
      </c>
      <c r="J75" s="164" t="str">
        <f>E21</f>
        <v>JKPO CZ s.r.o.</v>
      </c>
      <c r="K75" s="63"/>
      <c r="L75" s="61"/>
    </row>
    <row r="76" spans="2:12" s="1" customFormat="1" ht="14.45" customHeight="1">
      <c r="B76" s="41"/>
      <c r="C76" s="65" t="s">
        <v>32</v>
      </c>
      <c r="D76" s="63"/>
      <c r="E76" s="63"/>
      <c r="F76" s="164" t="str">
        <f>IF(E18="","",E18)</f>
        <v/>
      </c>
      <c r="G76" s="63"/>
      <c r="H76" s="63"/>
      <c r="I76" s="163"/>
      <c r="J76" s="63"/>
      <c r="K76" s="63"/>
      <c r="L76" s="61"/>
    </row>
    <row r="77" spans="2:12" s="1" customFormat="1" ht="10.35" customHeight="1">
      <c r="B77" s="41"/>
      <c r="C77" s="63"/>
      <c r="D77" s="63"/>
      <c r="E77" s="63"/>
      <c r="F77" s="63"/>
      <c r="G77" s="63"/>
      <c r="H77" s="63"/>
      <c r="I77" s="163"/>
      <c r="J77" s="63"/>
      <c r="K77" s="63"/>
      <c r="L77" s="61"/>
    </row>
    <row r="78" spans="2:20" s="9" customFormat="1" ht="29.25" customHeight="1">
      <c r="B78" s="166"/>
      <c r="C78" s="167" t="s">
        <v>122</v>
      </c>
      <c r="D78" s="168" t="s">
        <v>58</v>
      </c>
      <c r="E78" s="168" t="s">
        <v>54</v>
      </c>
      <c r="F78" s="168" t="s">
        <v>123</v>
      </c>
      <c r="G78" s="168" t="s">
        <v>124</v>
      </c>
      <c r="H78" s="168" t="s">
        <v>125</v>
      </c>
      <c r="I78" s="169" t="s">
        <v>126</v>
      </c>
      <c r="J78" s="168" t="s">
        <v>103</v>
      </c>
      <c r="K78" s="170" t="s">
        <v>127</v>
      </c>
      <c r="L78" s="171"/>
      <c r="M78" s="81" t="s">
        <v>128</v>
      </c>
      <c r="N78" s="82" t="s">
        <v>43</v>
      </c>
      <c r="O78" s="82" t="s">
        <v>129</v>
      </c>
      <c r="P78" s="82" t="s">
        <v>130</v>
      </c>
      <c r="Q78" s="82" t="s">
        <v>131</v>
      </c>
      <c r="R78" s="82" t="s">
        <v>132</v>
      </c>
      <c r="S78" s="82" t="s">
        <v>133</v>
      </c>
      <c r="T78" s="83" t="s">
        <v>134</v>
      </c>
    </row>
    <row r="79" spans="2:63" s="1" customFormat="1" ht="29.25" customHeight="1">
      <c r="B79" s="41"/>
      <c r="C79" s="87" t="s">
        <v>104</v>
      </c>
      <c r="D79" s="63"/>
      <c r="E79" s="63"/>
      <c r="F79" s="63"/>
      <c r="G79" s="63"/>
      <c r="H79" s="63"/>
      <c r="I79" s="163"/>
      <c r="J79" s="172">
        <f>BK79</f>
        <v>0</v>
      </c>
      <c r="K79" s="63"/>
      <c r="L79" s="61"/>
      <c r="M79" s="84"/>
      <c r="N79" s="85"/>
      <c r="O79" s="85"/>
      <c r="P79" s="173">
        <f>P80</f>
        <v>0</v>
      </c>
      <c r="Q79" s="85"/>
      <c r="R79" s="173">
        <f>R80</f>
        <v>0</v>
      </c>
      <c r="S79" s="85"/>
      <c r="T79" s="174">
        <f>T80</f>
        <v>0</v>
      </c>
      <c r="AT79" s="24" t="s">
        <v>72</v>
      </c>
      <c r="AU79" s="24" t="s">
        <v>105</v>
      </c>
      <c r="BK79" s="175">
        <f>BK80</f>
        <v>0</v>
      </c>
    </row>
    <row r="80" spans="2:63" s="10" customFormat="1" ht="37.35" customHeight="1">
      <c r="B80" s="176"/>
      <c r="C80" s="177"/>
      <c r="D80" s="178" t="s">
        <v>72</v>
      </c>
      <c r="E80" s="179" t="s">
        <v>756</v>
      </c>
      <c r="F80" s="179" t="s">
        <v>757</v>
      </c>
      <c r="G80" s="177"/>
      <c r="H80" s="177"/>
      <c r="I80" s="180"/>
      <c r="J80" s="181">
        <f>BK80</f>
        <v>0</v>
      </c>
      <c r="K80" s="177"/>
      <c r="L80" s="182"/>
      <c r="M80" s="183"/>
      <c r="N80" s="184"/>
      <c r="O80" s="184"/>
      <c r="P80" s="185">
        <f>P81+P83</f>
        <v>0</v>
      </c>
      <c r="Q80" s="184"/>
      <c r="R80" s="185">
        <f>R81+R83</f>
        <v>0</v>
      </c>
      <c r="S80" s="184"/>
      <c r="T80" s="186">
        <f>T81+T83</f>
        <v>0</v>
      </c>
      <c r="AR80" s="187" t="s">
        <v>175</v>
      </c>
      <c r="AT80" s="188" t="s">
        <v>72</v>
      </c>
      <c r="AU80" s="188" t="s">
        <v>73</v>
      </c>
      <c r="AY80" s="187" t="s">
        <v>137</v>
      </c>
      <c r="BK80" s="189">
        <f>BK81+BK83</f>
        <v>0</v>
      </c>
    </row>
    <row r="81" spans="2:63" s="10" customFormat="1" ht="19.9" customHeight="1">
      <c r="B81" s="176"/>
      <c r="C81" s="177"/>
      <c r="D81" s="178" t="s">
        <v>72</v>
      </c>
      <c r="E81" s="190" t="s">
        <v>758</v>
      </c>
      <c r="F81" s="190" t="s">
        <v>759</v>
      </c>
      <c r="G81" s="177"/>
      <c r="H81" s="177"/>
      <c r="I81" s="180"/>
      <c r="J81" s="191">
        <f>BK81</f>
        <v>0</v>
      </c>
      <c r="K81" s="177"/>
      <c r="L81" s="182"/>
      <c r="M81" s="183"/>
      <c r="N81" s="184"/>
      <c r="O81" s="184"/>
      <c r="P81" s="185">
        <f>P82</f>
        <v>0</v>
      </c>
      <c r="Q81" s="184"/>
      <c r="R81" s="185">
        <f>R82</f>
        <v>0</v>
      </c>
      <c r="S81" s="184"/>
      <c r="T81" s="186">
        <f>T82</f>
        <v>0</v>
      </c>
      <c r="AR81" s="187" t="s">
        <v>175</v>
      </c>
      <c r="AT81" s="188" t="s">
        <v>72</v>
      </c>
      <c r="AU81" s="188" t="s">
        <v>81</v>
      </c>
      <c r="AY81" s="187" t="s">
        <v>137</v>
      </c>
      <c r="BK81" s="189">
        <f>BK82</f>
        <v>0</v>
      </c>
    </row>
    <row r="82" spans="2:65" s="1" customFormat="1" ht="16.5" customHeight="1">
      <c r="B82" s="41"/>
      <c r="C82" s="192" t="s">
        <v>81</v>
      </c>
      <c r="D82" s="192" t="s">
        <v>140</v>
      </c>
      <c r="E82" s="193" t="s">
        <v>760</v>
      </c>
      <c r="F82" s="194" t="s">
        <v>761</v>
      </c>
      <c r="G82" s="195" t="s">
        <v>762</v>
      </c>
      <c r="H82" s="196">
        <v>1</v>
      </c>
      <c r="I82" s="197"/>
      <c r="J82" s="198">
        <f>ROUND(I82*H82,2)</f>
        <v>0</v>
      </c>
      <c r="K82" s="194" t="s">
        <v>144</v>
      </c>
      <c r="L82" s="61"/>
      <c r="M82" s="199" t="s">
        <v>23</v>
      </c>
      <c r="N82" s="200" t="s">
        <v>44</v>
      </c>
      <c r="O82" s="42"/>
      <c r="P82" s="201">
        <f>O82*H82</f>
        <v>0</v>
      </c>
      <c r="Q82" s="201">
        <v>0</v>
      </c>
      <c r="R82" s="201">
        <f>Q82*H82</f>
        <v>0</v>
      </c>
      <c r="S82" s="201">
        <v>0</v>
      </c>
      <c r="T82" s="202">
        <f>S82*H82</f>
        <v>0</v>
      </c>
      <c r="AR82" s="24" t="s">
        <v>763</v>
      </c>
      <c r="AT82" s="24" t="s">
        <v>140</v>
      </c>
      <c r="AU82" s="24" t="s">
        <v>83</v>
      </c>
      <c r="AY82" s="24" t="s">
        <v>137</v>
      </c>
      <c r="BE82" s="203">
        <f>IF(N82="základní",J82,0)</f>
        <v>0</v>
      </c>
      <c r="BF82" s="203">
        <f>IF(N82="snížená",J82,0)</f>
        <v>0</v>
      </c>
      <c r="BG82" s="203">
        <f>IF(N82="zákl. přenesená",J82,0)</f>
        <v>0</v>
      </c>
      <c r="BH82" s="203">
        <f>IF(N82="sníž. přenesená",J82,0)</f>
        <v>0</v>
      </c>
      <c r="BI82" s="203">
        <f>IF(N82="nulová",J82,0)</f>
        <v>0</v>
      </c>
      <c r="BJ82" s="24" t="s">
        <v>81</v>
      </c>
      <c r="BK82" s="203">
        <f>ROUND(I82*H82,2)</f>
        <v>0</v>
      </c>
      <c r="BL82" s="24" t="s">
        <v>763</v>
      </c>
      <c r="BM82" s="24" t="s">
        <v>764</v>
      </c>
    </row>
    <row r="83" spans="2:63" s="10" customFormat="1" ht="29.85" customHeight="1">
      <c r="B83" s="176"/>
      <c r="C83" s="177"/>
      <c r="D83" s="178" t="s">
        <v>72</v>
      </c>
      <c r="E83" s="190" t="s">
        <v>765</v>
      </c>
      <c r="F83" s="190" t="s">
        <v>766</v>
      </c>
      <c r="G83" s="177"/>
      <c r="H83" s="177"/>
      <c r="I83" s="180"/>
      <c r="J83" s="191">
        <f>BK83</f>
        <v>0</v>
      </c>
      <c r="K83" s="177"/>
      <c r="L83" s="182"/>
      <c r="M83" s="183"/>
      <c r="N83" s="184"/>
      <c r="O83" s="184"/>
      <c r="P83" s="185">
        <f>P84</f>
        <v>0</v>
      </c>
      <c r="Q83" s="184"/>
      <c r="R83" s="185">
        <f>R84</f>
        <v>0</v>
      </c>
      <c r="S83" s="184"/>
      <c r="T83" s="186">
        <f>T84</f>
        <v>0</v>
      </c>
      <c r="AR83" s="187" t="s">
        <v>175</v>
      </c>
      <c r="AT83" s="188" t="s">
        <v>72</v>
      </c>
      <c r="AU83" s="188" t="s">
        <v>81</v>
      </c>
      <c r="AY83" s="187" t="s">
        <v>137</v>
      </c>
      <c r="BK83" s="189">
        <f>BK84</f>
        <v>0</v>
      </c>
    </row>
    <row r="84" spans="2:65" s="1" customFormat="1" ht="16.5" customHeight="1">
      <c r="B84" s="41"/>
      <c r="C84" s="192" t="s">
        <v>83</v>
      </c>
      <c r="D84" s="192" t="s">
        <v>140</v>
      </c>
      <c r="E84" s="193" t="s">
        <v>767</v>
      </c>
      <c r="F84" s="194" t="s">
        <v>766</v>
      </c>
      <c r="G84" s="195" t="s">
        <v>762</v>
      </c>
      <c r="H84" s="196">
        <v>1</v>
      </c>
      <c r="I84" s="197"/>
      <c r="J84" s="198">
        <f>ROUND(I84*H84,2)</f>
        <v>0</v>
      </c>
      <c r="K84" s="194" t="s">
        <v>144</v>
      </c>
      <c r="L84" s="61"/>
      <c r="M84" s="199" t="s">
        <v>23</v>
      </c>
      <c r="N84" s="258" t="s">
        <v>44</v>
      </c>
      <c r="O84" s="259"/>
      <c r="P84" s="260">
        <f>O84*H84</f>
        <v>0</v>
      </c>
      <c r="Q84" s="260">
        <v>0</v>
      </c>
      <c r="R84" s="260">
        <f>Q84*H84</f>
        <v>0</v>
      </c>
      <c r="S84" s="260">
        <v>0</v>
      </c>
      <c r="T84" s="261">
        <f>S84*H84</f>
        <v>0</v>
      </c>
      <c r="AR84" s="24" t="s">
        <v>763</v>
      </c>
      <c r="AT84" s="24" t="s">
        <v>140</v>
      </c>
      <c r="AU84" s="24" t="s">
        <v>83</v>
      </c>
      <c r="AY84" s="24" t="s">
        <v>137</v>
      </c>
      <c r="BE84" s="203">
        <f>IF(N84="základní",J84,0)</f>
        <v>0</v>
      </c>
      <c r="BF84" s="203">
        <f>IF(N84="snížená",J84,0)</f>
        <v>0</v>
      </c>
      <c r="BG84" s="203">
        <f>IF(N84="zákl. přenesená",J84,0)</f>
        <v>0</v>
      </c>
      <c r="BH84" s="203">
        <f>IF(N84="sníž. přenesená",J84,0)</f>
        <v>0</v>
      </c>
      <c r="BI84" s="203">
        <f>IF(N84="nulová",J84,0)</f>
        <v>0</v>
      </c>
      <c r="BJ84" s="24" t="s">
        <v>81</v>
      </c>
      <c r="BK84" s="203">
        <f>ROUND(I84*H84,2)</f>
        <v>0</v>
      </c>
      <c r="BL84" s="24" t="s">
        <v>763</v>
      </c>
      <c r="BM84" s="24" t="s">
        <v>768</v>
      </c>
    </row>
    <row r="85" spans="2:12" s="1" customFormat="1" ht="6.95" customHeight="1">
      <c r="B85" s="56"/>
      <c r="C85" s="57"/>
      <c r="D85" s="57"/>
      <c r="E85" s="57"/>
      <c r="F85" s="57"/>
      <c r="G85" s="57"/>
      <c r="H85" s="57"/>
      <c r="I85" s="139"/>
      <c r="J85" s="57"/>
      <c r="K85" s="57"/>
      <c r="L85" s="61"/>
    </row>
  </sheetData>
  <sheetProtection algorithmName="SHA-512" hashValue="ff488E9IitTX685g6sVDJEVZoIfaostk3aKROKBoopLwWdHK609Lvz5OG+w6SBHcavp56y2qkw0Ea7A6I+2k1Q==" saltValue="T88069GBg87IgG9ou8afbt6w95XHgpA5wu6jks7iEQYk6KqnjUg19vGlnwnTt4Km9eUy1D0wS0J7UMjh7ZwElA==" spinCount="100000" sheet="1" objects="1" scenarios="1" formatColumns="0" formatRows="0" autoFilter="0"/>
  <autoFilter ref="C78:K84"/>
  <mergeCells count="10">
    <mergeCell ref="J51:J52"/>
    <mergeCell ref="E69:H69"/>
    <mergeCell ref="E71:H7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8" display="3) Soupis prací"/>
    <hyperlink ref="L1:V1" location="'Rekapitulace stavby'!C2" display="Rekapitulace stavby"/>
  </hyperlinks>
  <printOptions/>
  <pageMargins left="0.5905511811023623" right="0.5905511811023623" top="0.5905511811023623" bottom="0.5905511811023623" header="0" footer="0"/>
  <pageSetup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67" customWidth="1"/>
    <col min="2" max="2" width="1.66796875" style="267" customWidth="1"/>
    <col min="3" max="4" width="5" style="267" customWidth="1"/>
    <col min="5" max="5" width="11.66015625" style="267" customWidth="1"/>
    <col min="6" max="6" width="9.16015625" style="267" customWidth="1"/>
    <col min="7" max="7" width="5" style="267" customWidth="1"/>
    <col min="8" max="8" width="77.83203125" style="267" customWidth="1"/>
    <col min="9" max="10" width="20" style="267" customWidth="1"/>
    <col min="11" max="11" width="1.66796875" style="267" customWidth="1"/>
  </cols>
  <sheetData>
    <row r="1" ht="37.5" customHeight="1"/>
    <row r="2" spans="2:11" ht="7.5" customHeight="1">
      <c r="B2" s="268"/>
      <c r="C2" s="269"/>
      <c r="D2" s="269"/>
      <c r="E2" s="269"/>
      <c r="F2" s="269"/>
      <c r="G2" s="269"/>
      <c r="H2" s="269"/>
      <c r="I2" s="269"/>
      <c r="J2" s="269"/>
      <c r="K2" s="270"/>
    </row>
    <row r="3" spans="2:11" s="15" customFormat="1" ht="45" customHeight="1">
      <c r="B3" s="271"/>
      <c r="C3" s="395" t="s">
        <v>769</v>
      </c>
      <c r="D3" s="395"/>
      <c r="E3" s="395"/>
      <c r="F3" s="395"/>
      <c r="G3" s="395"/>
      <c r="H3" s="395"/>
      <c r="I3" s="395"/>
      <c r="J3" s="395"/>
      <c r="K3" s="272"/>
    </row>
    <row r="4" spans="2:11" ht="25.5" customHeight="1">
      <c r="B4" s="273"/>
      <c r="C4" s="399" t="s">
        <v>770</v>
      </c>
      <c r="D4" s="399"/>
      <c r="E4" s="399"/>
      <c r="F4" s="399"/>
      <c r="G4" s="399"/>
      <c r="H4" s="399"/>
      <c r="I4" s="399"/>
      <c r="J4" s="399"/>
      <c r="K4" s="274"/>
    </row>
    <row r="5" spans="2:11" ht="5.25" customHeight="1">
      <c r="B5" s="273"/>
      <c r="C5" s="275"/>
      <c r="D5" s="275"/>
      <c r="E5" s="275"/>
      <c r="F5" s="275"/>
      <c r="G5" s="275"/>
      <c r="H5" s="275"/>
      <c r="I5" s="275"/>
      <c r="J5" s="275"/>
      <c r="K5" s="274"/>
    </row>
    <row r="6" spans="2:11" ht="15" customHeight="1">
      <c r="B6" s="273"/>
      <c r="C6" s="397" t="s">
        <v>771</v>
      </c>
      <c r="D6" s="397"/>
      <c r="E6" s="397"/>
      <c r="F6" s="397"/>
      <c r="G6" s="397"/>
      <c r="H6" s="397"/>
      <c r="I6" s="397"/>
      <c r="J6" s="397"/>
      <c r="K6" s="274"/>
    </row>
    <row r="7" spans="2:11" ht="15" customHeight="1">
      <c r="B7" s="277"/>
      <c r="C7" s="397" t="s">
        <v>772</v>
      </c>
      <c r="D7" s="397"/>
      <c r="E7" s="397"/>
      <c r="F7" s="397"/>
      <c r="G7" s="397"/>
      <c r="H7" s="397"/>
      <c r="I7" s="397"/>
      <c r="J7" s="397"/>
      <c r="K7" s="274"/>
    </row>
    <row r="8" spans="2:11" ht="12.75" customHeight="1">
      <c r="B8" s="277"/>
      <c r="C8" s="276"/>
      <c r="D8" s="276"/>
      <c r="E8" s="276"/>
      <c r="F8" s="276"/>
      <c r="G8" s="276"/>
      <c r="H8" s="276"/>
      <c r="I8" s="276"/>
      <c r="J8" s="276"/>
      <c r="K8" s="274"/>
    </row>
    <row r="9" spans="2:11" ht="15" customHeight="1">
      <c r="B9" s="277"/>
      <c r="C9" s="397" t="s">
        <v>773</v>
      </c>
      <c r="D9" s="397"/>
      <c r="E9" s="397"/>
      <c r="F9" s="397"/>
      <c r="G9" s="397"/>
      <c r="H9" s="397"/>
      <c r="I9" s="397"/>
      <c r="J9" s="397"/>
      <c r="K9" s="274"/>
    </row>
    <row r="10" spans="2:11" ht="15" customHeight="1">
      <c r="B10" s="277"/>
      <c r="C10" s="276"/>
      <c r="D10" s="397" t="s">
        <v>774</v>
      </c>
      <c r="E10" s="397"/>
      <c r="F10" s="397"/>
      <c r="G10" s="397"/>
      <c r="H10" s="397"/>
      <c r="I10" s="397"/>
      <c r="J10" s="397"/>
      <c r="K10" s="274"/>
    </row>
    <row r="11" spans="2:11" ht="15" customHeight="1">
      <c r="B11" s="277"/>
      <c r="C11" s="278"/>
      <c r="D11" s="397" t="s">
        <v>775</v>
      </c>
      <c r="E11" s="397"/>
      <c r="F11" s="397"/>
      <c r="G11" s="397"/>
      <c r="H11" s="397"/>
      <c r="I11" s="397"/>
      <c r="J11" s="397"/>
      <c r="K11" s="274"/>
    </row>
    <row r="12" spans="2:11" ht="12.75" customHeight="1">
      <c r="B12" s="277"/>
      <c r="C12" s="278"/>
      <c r="D12" s="278"/>
      <c r="E12" s="278"/>
      <c r="F12" s="278"/>
      <c r="G12" s="278"/>
      <c r="H12" s="278"/>
      <c r="I12" s="278"/>
      <c r="J12" s="278"/>
      <c r="K12" s="274"/>
    </row>
    <row r="13" spans="2:11" ht="15" customHeight="1">
      <c r="B13" s="277"/>
      <c r="C13" s="278"/>
      <c r="D13" s="397" t="s">
        <v>776</v>
      </c>
      <c r="E13" s="397"/>
      <c r="F13" s="397"/>
      <c r="G13" s="397"/>
      <c r="H13" s="397"/>
      <c r="I13" s="397"/>
      <c r="J13" s="397"/>
      <c r="K13" s="274"/>
    </row>
    <row r="14" spans="2:11" ht="15" customHeight="1">
      <c r="B14" s="277"/>
      <c r="C14" s="278"/>
      <c r="D14" s="397" t="s">
        <v>777</v>
      </c>
      <c r="E14" s="397"/>
      <c r="F14" s="397"/>
      <c r="G14" s="397"/>
      <c r="H14" s="397"/>
      <c r="I14" s="397"/>
      <c r="J14" s="397"/>
      <c r="K14" s="274"/>
    </row>
    <row r="15" spans="2:11" ht="15" customHeight="1">
      <c r="B15" s="277"/>
      <c r="C15" s="278"/>
      <c r="D15" s="397" t="s">
        <v>778</v>
      </c>
      <c r="E15" s="397"/>
      <c r="F15" s="397"/>
      <c r="G15" s="397"/>
      <c r="H15" s="397"/>
      <c r="I15" s="397"/>
      <c r="J15" s="397"/>
      <c r="K15" s="274"/>
    </row>
    <row r="16" spans="2:11" ht="15" customHeight="1">
      <c r="B16" s="277"/>
      <c r="C16" s="278"/>
      <c r="D16" s="278"/>
      <c r="E16" s="279" t="s">
        <v>80</v>
      </c>
      <c r="F16" s="397" t="s">
        <v>779</v>
      </c>
      <c r="G16" s="397"/>
      <c r="H16" s="397"/>
      <c r="I16" s="397"/>
      <c r="J16" s="397"/>
      <c r="K16" s="274"/>
    </row>
    <row r="17" spans="2:11" ht="15" customHeight="1">
      <c r="B17" s="277"/>
      <c r="C17" s="278"/>
      <c r="D17" s="278"/>
      <c r="E17" s="279" t="s">
        <v>780</v>
      </c>
      <c r="F17" s="397" t="s">
        <v>781</v>
      </c>
      <c r="G17" s="397"/>
      <c r="H17" s="397"/>
      <c r="I17" s="397"/>
      <c r="J17" s="397"/>
      <c r="K17" s="274"/>
    </row>
    <row r="18" spans="2:11" ht="15" customHeight="1">
      <c r="B18" s="277"/>
      <c r="C18" s="278"/>
      <c r="D18" s="278"/>
      <c r="E18" s="279" t="s">
        <v>782</v>
      </c>
      <c r="F18" s="397" t="s">
        <v>783</v>
      </c>
      <c r="G18" s="397"/>
      <c r="H18" s="397"/>
      <c r="I18" s="397"/>
      <c r="J18" s="397"/>
      <c r="K18" s="274"/>
    </row>
    <row r="19" spans="2:11" ht="15" customHeight="1">
      <c r="B19" s="277"/>
      <c r="C19" s="278"/>
      <c r="D19" s="278"/>
      <c r="E19" s="279" t="s">
        <v>90</v>
      </c>
      <c r="F19" s="397" t="s">
        <v>784</v>
      </c>
      <c r="G19" s="397"/>
      <c r="H19" s="397"/>
      <c r="I19" s="397"/>
      <c r="J19" s="397"/>
      <c r="K19" s="274"/>
    </row>
    <row r="20" spans="2:11" ht="15" customHeight="1">
      <c r="B20" s="277"/>
      <c r="C20" s="278"/>
      <c r="D20" s="278"/>
      <c r="E20" s="279" t="s">
        <v>785</v>
      </c>
      <c r="F20" s="397" t="s">
        <v>786</v>
      </c>
      <c r="G20" s="397"/>
      <c r="H20" s="397"/>
      <c r="I20" s="397"/>
      <c r="J20" s="397"/>
      <c r="K20" s="274"/>
    </row>
    <row r="21" spans="2:11" ht="15" customHeight="1">
      <c r="B21" s="277"/>
      <c r="C21" s="278"/>
      <c r="D21" s="278"/>
      <c r="E21" s="279" t="s">
        <v>787</v>
      </c>
      <c r="F21" s="397" t="s">
        <v>788</v>
      </c>
      <c r="G21" s="397"/>
      <c r="H21" s="397"/>
      <c r="I21" s="397"/>
      <c r="J21" s="397"/>
      <c r="K21" s="274"/>
    </row>
    <row r="22" spans="2:11" ht="12.75" customHeight="1">
      <c r="B22" s="277"/>
      <c r="C22" s="278"/>
      <c r="D22" s="278"/>
      <c r="E22" s="278"/>
      <c r="F22" s="278"/>
      <c r="G22" s="278"/>
      <c r="H22" s="278"/>
      <c r="I22" s="278"/>
      <c r="J22" s="278"/>
      <c r="K22" s="274"/>
    </row>
    <row r="23" spans="2:11" ht="15" customHeight="1">
      <c r="B23" s="277"/>
      <c r="C23" s="397" t="s">
        <v>789</v>
      </c>
      <c r="D23" s="397"/>
      <c r="E23" s="397"/>
      <c r="F23" s="397"/>
      <c r="G23" s="397"/>
      <c r="H23" s="397"/>
      <c r="I23" s="397"/>
      <c r="J23" s="397"/>
      <c r="K23" s="274"/>
    </row>
    <row r="24" spans="2:11" ht="15" customHeight="1">
      <c r="B24" s="277"/>
      <c r="C24" s="397" t="s">
        <v>790</v>
      </c>
      <c r="D24" s="397"/>
      <c r="E24" s="397"/>
      <c r="F24" s="397"/>
      <c r="G24" s="397"/>
      <c r="H24" s="397"/>
      <c r="I24" s="397"/>
      <c r="J24" s="397"/>
      <c r="K24" s="274"/>
    </row>
    <row r="25" spans="2:11" ht="15" customHeight="1">
      <c r="B25" s="277"/>
      <c r="C25" s="276"/>
      <c r="D25" s="397" t="s">
        <v>791</v>
      </c>
      <c r="E25" s="397"/>
      <c r="F25" s="397"/>
      <c r="G25" s="397"/>
      <c r="H25" s="397"/>
      <c r="I25" s="397"/>
      <c r="J25" s="397"/>
      <c r="K25" s="274"/>
    </row>
    <row r="26" spans="2:11" ht="15" customHeight="1">
      <c r="B26" s="277"/>
      <c r="C26" s="278"/>
      <c r="D26" s="397" t="s">
        <v>792</v>
      </c>
      <c r="E26" s="397"/>
      <c r="F26" s="397"/>
      <c r="G26" s="397"/>
      <c r="H26" s="397"/>
      <c r="I26" s="397"/>
      <c r="J26" s="397"/>
      <c r="K26" s="274"/>
    </row>
    <row r="27" spans="2:11" ht="12.75" customHeight="1">
      <c r="B27" s="277"/>
      <c r="C27" s="278"/>
      <c r="D27" s="278"/>
      <c r="E27" s="278"/>
      <c r="F27" s="278"/>
      <c r="G27" s="278"/>
      <c r="H27" s="278"/>
      <c r="I27" s="278"/>
      <c r="J27" s="278"/>
      <c r="K27" s="274"/>
    </row>
    <row r="28" spans="2:11" ht="15" customHeight="1">
      <c r="B28" s="277"/>
      <c r="C28" s="278"/>
      <c r="D28" s="397" t="s">
        <v>793</v>
      </c>
      <c r="E28" s="397"/>
      <c r="F28" s="397"/>
      <c r="G28" s="397"/>
      <c r="H28" s="397"/>
      <c r="I28" s="397"/>
      <c r="J28" s="397"/>
      <c r="K28" s="274"/>
    </row>
    <row r="29" spans="2:11" ht="15" customHeight="1">
      <c r="B29" s="277"/>
      <c r="C29" s="278"/>
      <c r="D29" s="397" t="s">
        <v>794</v>
      </c>
      <c r="E29" s="397"/>
      <c r="F29" s="397"/>
      <c r="G29" s="397"/>
      <c r="H29" s="397"/>
      <c r="I29" s="397"/>
      <c r="J29" s="397"/>
      <c r="K29" s="274"/>
    </row>
    <row r="30" spans="2:11" ht="12.75" customHeight="1">
      <c r="B30" s="277"/>
      <c r="C30" s="278"/>
      <c r="D30" s="278"/>
      <c r="E30" s="278"/>
      <c r="F30" s="278"/>
      <c r="G30" s="278"/>
      <c r="H30" s="278"/>
      <c r="I30" s="278"/>
      <c r="J30" s="278"/>
      <c r="K30" s="274"/>
    </row>
    <row r="31" spans="2:11" ht="15" customHeight="1">
      <c r="B31" s="277"/>
      <c r="C31" s="278"/>
      <c r="D31" s="397" t="s">
        <v>795</v>
      </c>
      <c r="E31" s="397"/>
      <c r="F31" s="397"/>
      <c r="G31" s="397"/>
      <c r="H31" s="397"/>
      <c r="I31" s="397"/>
      <c r="J31" s="397"/>
      <c r="K31" s="274"/>
    </row>
    <row r="32" spans="2:11" ht="15" customHeight="1">
      <c r="B32" s="277"/>
      <c r="C32" s="278"/>
      <c r="D32" s="397" t="s">
        <v>796</v>
      </c>
      <c r="E32" s="397"/>
      <c r="F32" s="397"/>
      <c r="G32" s="397"/>
      <c r="H32" s="397"/>
      <c r="I32" s="397"/>
      <c r="J32" s="397"/>
      <c r="K32" s="274"/>
    </row>
    <row r="33" spans="2:11" ht="15" customHeight="1">
      <c r="B33" s="277"/>
      <c r="C33" s="278"/>
      <c r="D33" s="397" t="s">
        <v>797</v>
      </c>
      <c r="E33" s="397"/>
      <c r="F33" s="397"/>
      <c r="G33" s="397"/>
      <c r="H33" s="397"/>
      <c r="I33" s="397"/>
      <c r="J33" s="397"/>
      <c r="K33" s="274"/>
    </row>
    <row r="34" spans="2:11" ht="15" customHeight="1">
      <c r="B34" s="277"/>
      <c r="C34" s="278"/>
      <c r="D34" s="276"/>
      <c r="E34" s="280" t="s">
        <v>122</v>
      </c>
      <c r="F34" s="276"/>
      <c r="G34" s="397" t="s">
        <v>798</v>
      </c>
      <c r="H34" s="397"/>
      <c r="I34" s="397"/>
      <c r="J34" s="397"/>
      <c r="K34" s="274"/>
    </row>
    <row r="35" spans="2:11" ht="30.75" customHeight="1">
      <c r="B35" s="277"/>
      <c r="C35" s="278"/>
      <c r="D35" s="276"/>
      <c r="E35" s="280" t="s">
        <v>799</v>
      </c>
      <c r="F35" s="276"/>
      <c r="G35" s="397" t="s">
        <v>800</v>
      </c>
      <c r="H35" s="397"/>
      <c r="I35" s="397"/>
      <c r="J35" s="397"/>
      <c r="K35" s="274"/>
    </row>
    <row r="36" spans="2:11" ht="15" customHeight="1">
      <c r="B36" s="277"/>
      <c r="C36" s="278"/>
      <c r="D36" s="276"/>
      <c r="E36" s="280" t="s">
        <v>54</v>
      </c>
      <c r="F36" s="276"/>
      <c r="G36" s="397" t="s">
        <v>801</v>
      </c>
      <c r="H36" s="397"/>
      <c r="I36" s="397"/>
      <c r="J36" s="397"/>
      <c r="K36" s="274"/>
    </row>
    <row r="37" spans="2:11" ht="15" customHeight="1">
      <c r="B37" s="277"/>
      <c r="C37" s="278"/>
      <c r="D37" s="276"/>
      <c r="E37" s="280" t="s">
        <v>123</v>
      </c>
      <c r="F37" s="276"/>
      <c r="G37" s="397" t="s">
        <v>802</v>
      </c>
      <c r="H37" s="397"/>
      <c r="I37" s="397"/>
      <c r="J37" s="397"/>
      <c r="K37" s="274"/>
    </row>
    <row r="38" spans="2:11" ht="15" customHeight="1">
      <c r="B38" s="277"/>
      <c r="C38" s="278"/>
      <c r="D38" s="276"/>
      <c r="E38" s="280" t="s">
        <v>124</v>
      </c>
      <c r="F38" s="276"/>
      <c r="G38" s="397" t="s">
        <v>803</v>
      </c>
      <c r="H38" s="397"/>
      <c r="I38" s="397"/>
      <c r="J38" s="397"/>
      <c r="K38" s="274"/>
    </row>
    <row r="39" spans="2:11" ht="15" customHeight="1">
      <c r="B39" s="277"/>
      <c r="C39" s="278"/>
      <c r="D39" s="276"/>
      <c r="E39" s="280" t="s">
        <v>125</v>
      </c>
      <c r="F39" s="276"/>
      <c r="G39" s="397" t="s">
        <v>804</v>
      </c>
      <c r="H39" s="397"/>
      <c r="I39" s="397"/>
      <c r="J39" s="397"/>
      <c r="K39" s="274"/>
    </row>
    <row r="40" spans="2:11" ht="15" customHeight="1">
      <c r="B40" s="277"/>
      <c r="C40" s="278"/>
      <c r="D40" s="276"/>
      <c r="E40" s="280" t="s">
        <v>805</v>
      </c>
      <c r="F40" s="276"/>
      <c r="G40" s="397" t="s">
        <v>806</v>
      </c>
      <c r="H40" s="397"/>
      <c r="I40" s="397"/>
      <c r="J40" s="397"/>
      <c r="K40" s="274"/>
    </row>
    <row r="41" spans="2:11" ht="15" customHeight="1">
      <c r="B41" s="277"/>
      <c r="C41" s="278"/>
      <c r="D41" s="276"/>
      <c r="E41" s="280"/>
      <c r="F41" s="276"/>
      <c r="G41" s="397" t="s">
        <v>807</v>
      </c>
      <c r="H41" s="397"/>
      <c r="I41" s="397"/>
      <c r="J41" s="397"/>
      <c r="K41" s="274"/>
    </row>
    <row r="42" spans="2:11" ht="15" customHeight="1">
      <c r="B42" s="277"/>
      <c r="C42" s="278"/>
      <c r="D42" s="276"/>
      <c r="E42" s="280" t="s">
        <v>808</v>
      </c>
      <c r="F42" s="276"/>
      <c r="G42" s="397" t="s">
        <v>809</v>
      </c>
      <c r="H42" s="397"/>
      <c r="I42" s="397"/>
      <c r="J42" s="397"/>
      <c r="K42" s="274"/>
    </row>
    <row r="43" spans="2:11" ht="15" customHeight="1">
      <c r="B43" s="277"/>
      <c r="C43" s="278"/>
      <c r="D43" s="276"/>
      <c r="E43" s="280" t="s">
        <v>127</v>
      </c>
      <c r="F43" s="276"/>
      <c r="G43" s="397" t="s">
        <v>810</v>
      </c>
      <c r="H43" s="397"/>
      <c r="I43" s="397"/>
      <c r="J43" s="397"/>
      <c r="K43" s="274"/>
    </row>
    <row r="44" spans="2:11" ht="12.75" customHeight="1">
      <c r="B44" s="277"/>
      <c r="C44" s="278"/>
      <c r="D44" s="276"/>
      <c r="E44" s="276"/>
      <c r="F44" s="276"/>
      <c r="G44" s="276"/>
      <c r="H44" s="276"/>
      <c r="I44" s="276"/>
      <c r="J44" s="276"/>
      <c r="K44" s="274"/>
    </row>
    <row r="45" spans="2:11" ht="15" customHeight="1">
      <c r="B45" s="277"/>
      <c r="C45" s="278"/>
      <c r="D45" s="397" t="s">
        <v>811</v>
      </c>
      <c r="E45" s="397"/>
      <c r="F45" s="397"/>
      <c r="G45" s="397"/>
      <c r="H45" s="397"/>
      <c r="I45" s="397"/>
      <c r="J45" s="397"/>
      <c r="K45" s="274"/>
    </row>
    <row r="46" spans="2:11" ht="15" customHeight="1">
      <c r="B46" s="277"/>
      <c r="C46" s="278"/>
      <c r="D46" s="278"/>
      <c r="E46" s="397" t="s">
        <v>812</v>
      </c>
      <c r="F46" s="397"/>
      <c r="G46" s="397"/>
      <c r="H46" s="397"/>
      <c r="I46" s="397"/>
      <c r="J46" s="397"/>
      <c r="K46" s="274"/>
    </row>
    <row r="47" spans="2:11" ht="15" customHeight="1">
      <c r="B47" s="277"/>
      <c r="C47" s="278"/>
      <c r="D47" s="278"/>
      <c r="E47" s="397" t="s">
        <v>813</v>
      </c>
      <c r="F47" s="397"/>
      <c r="G47" s="397"/>
      <c r="H47" s="397"/>
      <c r="I47" s="397"/>
      <c r="J47" s="397"/>
      <c r="K47" s="274"/>
    </row>
    <row r="48" spans="2:11" ht="15" customHeight="1">
      <c r="B48" s="277"/>
      <c r="C48" s="278"/>
      <c r="D48" s="278"/>
      <c r="E48" s="397" t="s">
        <v>814</v>
      </c>
      <c r="F48" s="397"/>
      <c r="G48" s="397"/>
      <c r="H48" s="397"/>
      <c r="I48" s="397"/>
      <c r="J48" s="397"/>
      <c r="K48" s="274"/>
    </row>
    <row r="49" spans="2:11" ht="15" customHeight="1">
      <c r="B49" s="277"/>
      <c r="C49" s="278"/>
      <c r="D49" s="397" t="s">
        <v>815</v>
      </c>
      <c r="E49" s="397"/>
      <c r="F49" s="397"/>
      <c r="G49" s="397"/>
      <c r="H49" s="397"/>
      <c r="I49" s="397"/>
      <c r="J49" s="397"/>
      <c r="K49" s="274"/>
    </row>
    <row r="50" spans="2:11" ht="25.5" customHeight="1">
      <c r="B50" s="273"/>
      <c r="C50" s="399" t="s">
        <v>816</v>
      </c>
      <c r="D50" s="399"/>
      <c r="E50" s="399"/>
      <c r="F50" s="399"/>
      <c r="G50" s="399"/>
      <c r="H50" s="399"/>
      <c r="I50" s="399"/>
      <c r="J50" s="399"/>
      <c r="K50" s="274"/>
    </row>
    <row r="51" spans="2:11" ht="5.25" customHeight="1">
      <c r="B51" s="273"/>
      <c r="C51" s="275"/>
      <c r="D51" s="275"/>
      <c r="E51" s="275"/>
      <c r="F51" s="275"/>
      <c r="G51" s="275"/>
      <c r="H51" s="275"/>
      <c r="I51" s="275"/>
      <c r="J51" s="275"/>
      <c r="K51" s="274"/>
    </row>
    <row r="52" spans="2:11" ht="15" customHeight="1">
      <c r="B52" s="273"/>
      <c r="C52" s="397" t="s">
        <v>817</v>
      </c>
      <c r="D52" s="397"/>
      <c r="E52" s="397"/>
      <c r="F52" s="397"/>
      <c r="G52" s="397"/>
      <c r="H52" s="397"/>
      <c r="I52" s="397"/>
      <c r="J52" s="397"/>
      <c r="K52" s="274"/>
    </row>
    <row r="53" spans="2:11" ht="15" customHeight="1">
      <c r="B53" s="273"/>
      <c r="C53" s="397" t="s">
        <v>818</v>
      </c>
      <c r="D53" s="397"/>
      <c r="E53" s="397"/>
      <c r="F53" s="397"/>
      <c r="G53" s="397"/>
      <c r="H53" s="397"/>
      <c r="I53" s="397"/>
      <c r="J53" s="397"/>
      <c r="K53" s="274"/>
    </row>
    <row r="54" spans="2:11" ht="12.75" customHeight="1">
      <c r="B54" s="273"/>
      <c r="C54" s="276"/>
      <c r="D54" s="276"/>
      <c r="E54" s="276"/>
      <c r="F54" s="276"/>
      <c r="G54" s="276"/>
      <c r="H54" s="276"/>
      <c r="I54" s="276"/>
      <c r="J54" s="276"/>
      <c r="K54" s="274"/>
    </row>
    <row r="55" spans="2:11" ht="15" customHeight="1">
      <c r="B55" s="273"/>
      <c r="C55" s="397" t="s">
        <v>819</v>
      </c>
      <c r="D55" s="397"/>
      <c r="E55" s="397"/>
      <c r="F55" s="397"/>
      <c r="G55" s="397"/>
      <c r="H55" s="397"/>
      <c r="I55" s="397"/>
      <c r="J55" s="397"/>
      <c r="K55" s="274"/>
    </row>
    <row r="56" spans="2:11" ht="15" customHeight="1">
      <c r="B56" s="273"/>
      <c r="C56" s="278"/>
      <c r="D56" s="397" t="s">
        <v>820</v>
      </c>
      <c r="E56" s="397"/>
      <c r="F56" s="397"/>
      <c r="G56" s="397"/>
      <c r="H56" s="397"/>
      <c r="I56" s="397"/>
      <c r="J56" s="397"/>
      <c r="K56" s="274"/>
    </row>
    <row r="57" spans="2:11" ht="15" customHeight="1">
      <c r="B57" s="273"/>
      <c r="C57" s="278"/>
      <c r="D57" s="397" t="s">
        <v>821</v>
      </c>
      <c r="E57" s="397"/>
      <c r="F57" s="397"/>
      <c r="G57" s="397"/>
      <c r="H57" s="397"/>
      <c r="I57" s="397"/>
      <c r="J57" s="397"/>
      <c r="K57" s="274"/>
    </row>
    <row r="58" spans="2:11" ht="15" customHeight="1">
      <c r="B58" s="273"/>
      <c r="C58" s="278"/>
      <c r="D58" s="397" t="s">
        <v>822</v>
      </c>
      <c r="E58" s="397"/>
      <c r="F58" s="397"/>
      <c r="G58" s="397"/>
      <c r="H58" s="397"/>
      <c r="I58" s="397"/>
      <c r="J58" s="397"/>
      <c r="K58" s="274"/>
    </row>
    <row r="59" spans="2:11" ht="15" customHeight="1">
      <c r="B59" s="273"/>
      <c r="C59" s="278"/>
      <c r="D59" s="397" t="s">
        <v>823</v>
      </c>
      <c r="E59" s="397"/>
      <c r="F59" s="397"/>
      <c r="G59" s="397"/>
      <c r="H59" s="397"/>
      <c r="I59" s="397"/>
      <c r="J59" s="397"/>
      <c r="K59" s="274"/>
    </row>
    <row r="60" spans="2:11" ht="15" customHeight="1">
      <c r="B60" s="273"/>
      <c r="C60" s="278"/>
      <c r="D60" s="398" t="s">
        <v>824</v>
      </c>
      <c r="E60" s="398"/>
      <c r="F60" s="398"/>
      <c r="G60" s="398"/>
      <c r="H60" s="398"/>
      <c r="I60" s="398"/>
      <c r="J60" s="398"/>
      <c r="K60" s="274"/>
    </row>
    <row r="61" spans="2:11" ht="15" customHeight="1">
      <c r="B61" s="273"/>
      <c r="C61" s="278"/>
      <c r="D61" s="397" t="s">
        <v>825</v>
      </c>
      <c r="E61" s="397"/>
      <c r="F61" s="397"/>
      <c r="G61" s="397"/>
      <c r="H61" s="397"/>
      <c r="I61" s="397"/>
      <c r="J61" s="397"/>
      <c r="K61" s="274"/>
    </row>
    <row r="62" spans="2:11" ht="12.75" customHeight="1">
      <c r="B62" s="273"/>
      <c r="C62" s="278"/>
      <c r="D62" s="278"/>
      <c r="E62" s="281"/>
      <c r="F62" s="278"/>
      <c r="G62" s="278"/>
      <c r="H62" s="278"/>
      <c r="I62" s="278"/>
      <c r="J62" s="278"/>
      <c r="K62" s="274"/>
    </row>
    <row r="63" spans="2:11" ht="15" customHeight="1">
      <c r="B63" s="273"/>
      <c r="C63" s="278"/>
      <c r="D63" s="397" t="s">
        <v>826</v>
      </c>
      <c r="E63" s="397"/>
      <c r="F63" s="397"/>
      <c r="G63" s="397"/>
      <c r="H63" s="397"/>
      <c r="I63" s="397"/>
      <c r="J63" s="397"/>
      <c r="K63" s="274"/>
    </row>
    <row r="64" spans="2:11" ht="15" customHeight="1">
      <c r="B64" s="273"/>
      <c r="C64" s="278"/>
      <c r="D64" s="398" t="s">
        <v>827</v>
      </c>
      <c r="E64" s="398"/>
      <c r="F64" s="398"/>
      <c r="G64" s="398"/>
      <c r="H64" s="398"/>
      <c r="I64" s="398"/>
      <c r="J64" s="398"/>
      <c r="K64" s="274"/>
    </row>
    <row r="65" spans="2:11" ht="15" customHeight="1">
      <c r="B65" s="273"/>
      <c r="C65" s="278"/>
      <c r="D65" s="397" t="s">
        <v>828</v>
      </c>
      <c r="E65" s="397"/>
      <c r="F65" s="397"/>
      <c r="G65" s="397"/>
      <c r="H65" s="397"/>
      <c r="I65" s="397"/>
      <c r="J65" s="397"/>
      <c r="K65" s="274"/>
    </row>
    <row r="66" spans="2:11" ht="15" customHeight="1">
      <c r="B66" s="273"/>
      <c r="C66" s="278"/>
      <c r="D66" s="397" t="s">
        <v>829</v>
      </c>
      <c r="E66" s="397"/>
      <c r="F66" s="397"/>
      <c r="G66" s="397"/>
      <c r="H66" s="397"/>
      <c r="I66" s="397"/>
      <c r="J66" s="397"/>
      <c r="K66" s="274"/>
    </row>
    <row r="67" spans="2:11" ht="15" customHeight="1">
      <c r="B67" s="273"/>
      <c r="C67" s="278"/>
      <c r="D67" s="397" t="s">
        <v>830</v>
      </c>
      <c r="E67" s="397"/>
      <c r="F67" s="397"/>
      <c r="G67" s="397"/>
      <c r="H67" s="397"/>
      <c r="I67" s="397"/>
      <c r="J67" s="397"/>
      <c r="K67" s="274"/>
    </row>
    <row r="68" spans="2:11" ht="15" customHeight="1">
      <c r="B68" s="273"/>
      <c r="C68" s="278"/>
      <c r="D68" s="397" t="s">
        <v>831</v>
      </c>
      <c r="E68" s="397"/>
      <c r="F68" s="397"/>
      <c r="G68" s="397"/>
      <c r="H68" s="397"/>
      <c r="I68" s="397"/>
      <c r="J68" s="397"/>
      <c r="K68" s="274"/>
    </row>
    <row r="69" spans="2:11" ht="12.75" customHeight="1">
      <c r="B69" s="282"/>
      <c r="C69" s="283"/>
      <c r="D69" s="283"/>
      <c r="E69" s="283"/>
      <c r="F69" s="283"/>
      <c r="G69" s="283"/>
      <c r="H69" s="283"/>
      <c r="I69" s="283"/>
      <c r="J69" s="283"/>
      <c r="K69" s="284"/>
    </row>
    <row r="70" spans="2:11" ht="18.75" customHeight="1">
      <c r="B70" s="285"/>
      <c r="C70" s="285"/>
      <c r="D70" s="285"/>
      <c r="E70" s="285"/>
      <c r="F70" s="285"/>
      <c r="G70" s="285"/>
      <c r="H70" s="285"/>
      <c r="I70" s="285"/>
      <c r="J70" s="285"/>
      <c r="K70" s="286"/>
    </row>
    <row r="71" spans="2:11" ht="18.75" customHeight="1">
      <c r="B71" s="286"/>
      <c r="C71" s="286"/>
      <c r="D71" s="286"/>
      <c r="E71" s="286"/>
      <c r="F71" s="286"/>
      <c r="G71" s="286"/>
      <c r="H71" s="286"/>
      <c r="I71" s="286"/>
      <c r="J71" s="286"/>
      <c r="K71" s="286"/>
    </row>
    <row r="72" spans="2:11" ht="7.5" customHeight="1">
      <c r="B72" s="287"/>
      <c r="C72" s="288"/>
      <c r="D72" s="288"/>
      <c r="E72" s="288"/>
      <c r="F72" s="288"/>
      <c r="G72" s="288"/>
      <c r="H72" s="288"/>
      <c r="I72" s="288"/>
      <c r="J72" s="288"/>
      <c r="K72" s="289"/>
    </row>
    <row r="73" spans="2:11" ht="45" customHeight="1">
      <c r="B73" s="290"/>
      <c r="C73" s="396" t="s">
        <v>97</v>
      </c>
      <c r="D73" s="396"/>
      <c r="E73" s="396"/>
      <c r="F73" s="396"/>
      <c r="G73" s="396"/>
      <c r="H73" s="396"/>
      <c r="I73" s="396"/>
      <c r="J73" s="396"/>
      <c r="K73" s="291"/>
    </row>
    <row r="74" spans="2:11" ht="17.25" customHeight="1">
      <c r="B74" s="290"/>
      <c r="C74" s="292" t="s">
        <v>832</v>
      </c>
      <c r="D74" s="292"/>
      <c r="E74" s="292"/>
      <c r="F74" s="292" t="s">
        <v>833</v>
      </c>
      <c r="G74" s="293"/>
      <c r="H74" s="292" t="s">
        <v>123</v>
      </c>
      <c r="I74" s="292" t="s">
        <v>58</v>
      </c>
      <c r="J74" s="292" t="s">
        <v>834</v>
      </c>
      <c r="K74" s="291"/>
    </row>
    <row r="75" spans="2:11" ht="17.25" customHeight="1">
      <c r="B75" s="290"/>
      <c r="C75" s="294" t="s">
        <v>835</v>
      </c>
      <c r="D75" s="294"/>
      <c r="E75" s="294"/>
      <c r="F75" s="295" t="s">
        <v>836</v>
      </c>
      <c r="G75" s="296"/>
      <c r="H75" s="294"/>
      <c r="I75" s="294"/>
      <c r="J75" s="294" t="s">
        <v>837</v>
      </c>
      <c r="K75" s="291"/>
    </row>
    <row r="76" spans="2:11" ht="5.25" customHeight="1">
      <c r="B76" s="290"/>
      <c r="C76" s="297"/>
      <c r="D76" s="297"/>
      <c r="E76" s="297"/>
      <c r="F76" s="297"/>
      <c r="G76" s="298"/>
      <c r="H76" s="297"/>
      <c r="I76" s="297"/>
      <c r="J76" s="297"/>
      <c r="K76" s="291"/>
    </row>
    <row r="77" spans="2:11" ht="15" customHeight="1">
      <c r="B77" s="290"/>
      <c r="C77" s="280" t="s">
        <v>54</v>
      </c>
      <c r="D77" s="297"/>
      <c r="E77" s="297"/>
      <c r="F77" s="299" t="s">
        <v>838</v>
      </c>
      <c r="G77" s="298"/>
      <c r="H77" s="280" t="s">
        <v>839</v>
      </c>
      <c r="I77" s="280" t="s">
        <v>840</v>
      </c>
      <c r="J77" s="280">
        <v>20</v>
      </c>
      <c r="K77" s="291"/>
    </row>
    <row r="78" spans="2:11" ht="15" customHeight="1">
      <c r="B78" s="290"/>
      <c r="C78" s="280" t="s">
        <v>841</v>
      </c>
      <c r="D78" s="280"/>
      <c r="E78" s="280"/>
      <c r="F78" s="299" t="s">
        <v>838</v>
      </c>
      <c r="G78" s="298"/>
      <c r="H78" s="280" t="s">
        <v>842</v>
      </c>
      <c r="I78" s="280" t="s">
        <v>840</v>
      </c>
      <c r="J78" s="280">
        <v>120</v>
      </c>
      <c r="K78" s="291"/>
    </row>
    <row r="79" spans="2:11" ht="15" customHeight="1">
      <c r="B79" s="300"/>
      <c r="C79" s="280" t="s">
        <v>843</v>
      </c>
      <c r="D79" s="280"/>
      <c r="E79" s="280"/>
      <c r="F79" s="299" t="s">
        <v>844</v>
      </c>
      <c r="G79" s="298"/>
      <c r="H79" s="280" t="s">
        <v>845</v>
      </c>
      <c r="I79" s="280" t="s">
        <v>840</v>
      </c>
      <c r="J79" s="280">
        <v>50</v>
      </c>
      <c r="K79" s="291"/>
    </row>
    <row r="80" spans="2:11" ht="15" customHeight="1">
      <c r="B80" s="300"/>
      <c r="C80" s="280" t="s">
        <v>846</v>
      </c>
      <c r="D80" s="280"/>
      <c r="E80" s="280"/>
      <c r="F80" s="299" t="s">
        <v>838</v>
      </c>
      <c r="G80" s="298"/>
      <c r="H80" s="280" t="s">
        <v>847</v>
      </c>
      <c r="I80" s="280" t="s">
        <v>848</v>
      </c>
      <c r="J80" s="280"/>
      <c r="K80" s="291"/>
    </row>
    <row r="81" spans="2:11" ht="15" customHeight="1">
      <c r="B81" s="300"/>
      <c r="C81" s="301" t="s">
        <v>849</v>
      </c>
      <c r="D81" s="301"/>
      <c r="E81" s="301"/>
      <c r="F81" s="302" t="s">
        <v>844</v>
      </c>
      <c r="G81" s="301"/>
      <c r="H81" s="301" t="s">
        <v>850</v>
      </c>
      <c r="I81" s="301" t="s">
        <v>840</v>
      </c>
      <c r="J81" s="301">
        <v>15</v>
      </c>
      <c r="K81" s="291"/>
    </row>
    <row r="82" spans="2:11" ht="15" customHeight="1">
      <c r="B82" s="300"/>
      <c r="C82" s="301" t="s">
        <v>851</v>
      </c>
      <c r="D82" s="301"/>
      <c r="E82" s="301"/>
      <c r="F82" s="302" t="s">
        <v>844</v>
      </c>
      <c r="G82" s="301"/>
      <c r="H82" s="301" t="s">
        <v>852</v>
      </c>
      <c r="I82" s="301" t="s">
        <v>840</v>
      </c>
      <c r="J82" s="301">
        <v>15</v>
      </c>
      <c r="K82" s="291"/>
    </row>
    <row r="83" spans="2:11" ht="15" customHeight="1">
      <c r="B83" s="300"/>
      <c r="C83" s="301" t="s">
        <v>853</v>
      </c>
      <c r="D83" s="301"/>
      <c r="E83" s="301"/>
      <c r="F83" s="302" t="s">
        <v>844</v>
      </c>
      <c r="G83" s="301"/>
      <c r="H83" s="301" t="s">
        <v>854</v>
      </c>
      <c r="I83" s="301" t="s">
        <v>840</v>
      </c>
      <c r="J83" s="301">
        <v>20</v>
      </c>
      <c r="K83" s="291"/>
    </row>
    <row r="84" spans="2:11" ht="15" customHeight="1">
      <c r="B84" s="300"/>
      <c r="C84" s="301" t="s">
        <v>855</v>
      </c>
      <c r="D84" s="301"/>
      <c r="E84" s="301"/>
      <c r="F84" s="302" t="s">
        <v>844</v>
      </c>
      <c r="G84" s="301"/>
      <c r="H84" s="301" t="s">
        <v>856</v>
      </c>
      <c r="I84" s="301" t="s">
        <v>840</v>
      </c>
      <c r="J84" s="301">
        <v>20</v>
      </c>
      <c r="K84" s="291"/>
    </row>
    <row r="85" spans="2:11" ht="15" customHeight="1">
      <c r="B85" s="300"/>
      <c r="C85" s="280" t="s">
        <v>857</v>
      </c>
      <c r="D85" s="280"/>
      <c r="E85" s="280"/>
      <c r="F85" s="299" t="s">
        <v>844</v>
      </c>
      <c r="G85" s="298"/>
      <c r="H85" s="280" t="s">
        <v>858</v>
      </c>
      <c r="I85" s="280" t="s">
        <v>840</v>
      </c>
      <c r="J85" s="280">
        <v>50</v>
      </c>
      <c r="K85" s="291"/>
    </row>
    <row r="86" spans="2:11" ht="15" customHeight="1">
      <c r="B86" s="300"/>
      <c r="C86" s="280" t="s">
        <v>859</v>
      </c>
      <c r="D86" s="280"/>
      <c r="E86" s="280"/>
      <c r="F86" s="299" t="s">
        <v>844</v>
      </c>
      <c r="G86" s="298"/>
      <c r="H86" s="280" t="s">
        <v>860</v>
      </c>
      <c r="I86" s="280" t="s">
        <v>840</v>
      </c>
      <c r="J86" s="280">
        <v>20</v>
      </c>
      <c r="K86" s="291"/>
    </row>
    <row r="87" spans="2:11" ht="15" customHeight="1">
      <c r="B87" s="300"/>
      <c r="C87" s="280" t="s">
        <v>861</v>
      </c>
      <c r="D87" s="280"/>
      <c r="E87" s="280"/>
      <c r="F87" s="299" t="s">
        <v>844</v>
      </c>
      <c r="G87" s="298"/>
      <c r="H87" s="280" t="s">
        <v>862</v>
      </c>
      <c r="I87" s="280" t="s">
        <v>840</v>
      </c>
      <c r="J87" s="280">
        <v>20</v>
      </c>
      <c r="K87" s="291"/>
    </row>
    <row r="88" spans="2:11" ht="15" customHeight="1">
      <c r="B88" s="300"/>
      <c r="C88" s="280" t="s">
        <v>863</v>
      </c>
      <c r="D88" s="280"/>
      <c r="E88" s="280"/>
      <c r="F88" s="299" t="s">
        <v>844</v>
      </c>
      <c r="G88" s="298"/>
      <c r="H88" s="280" t="s">
        <v>864</v>
      </c>
      <c r="I88" s="280" t="s">
        <v>840</v>
      </c>
      <c r="J88" s="280">
        <v>50</v>
      </c>
      <c r="K88" s="291"/>
    </row>
    <row r="89" spans="2:11" ht="15" customHeight="1">
      <c r="B89" s="300"/>
      <c r="C89" s="280" t="s">
        <v>865</v>
      </c>
      <c r="D89" s="280"/>
      <c r="E89" s="280"/>
      <c r="F89" s="299" t="s">
        <v>844</v>
      </c>
      <c r="G89" s="298"/>
      <c r="H89" s="280" t="s">
        <v>865</v>
      </c>
      <c r="I89" s="280" t="s">
        <v>840</v>
      </c>
      <c r="J89" s="280">
        <v>50</v>
      </c>
      <c r="K89" s="291"/>
    </row>
    <row r="90" spans="2:11" ht="15" customHeight="1">
      <c r="B90" s="300"/>
      <c r="C90" s="280" t="s">
        <v>128</v>
      </c>
      <c r="D90" s="280"/>
      <c r="E90" s="280"/>
      <c r="F90" s="299" t="s">
        <v>844</v>
      </c>
      <c r="G90" s="298"/>
      <c r="H90" s="280" t="s">
        <v>866</v>
      </c>
      <c r="I90" s="280" t="s">
        <v>840</v>
      </c>
      <c r="J90" s="280">
        <v>255</v>
      </c>
      <c r="K90" s="291"/>
    </row>
    <row r="91" spans="2:11" ht="15" customHeight="1">
      <c r="B91" s="300"/>
      <c r="C91" s="280" t="s">
        <v>867</v>
      </c>
      <c r="D91" s="280"/>
      <c r="E91" s="280"/>
      <c r="F91" s="299" t="s">
        <v>838</v>
      </c>
      <c r="G91" s="298"/>
      <c r="H91" s="280" t="s">
        <v>868</v>
      </c>
      <c r="I91" s="280" t="s">
        <v>869</v>
      </c>
      <c r="J91" s="280"/>
      <c r="K91" s="291"/>
    </row>
    <row r="92" spans="2:11" ht="15" customHeight="1">
      <c r="B92" s="300"/>
      <c r="C92" s="280" t="s">
        <v>870</v>
      </c>
      <c r="D92" s="280"/>
      <c r="E92" s="280"/>
      <c r="F92" s="299" t="s">
        <v>838</v>
      </c>
      <c r="G92" s="298"/>
      <c r="H92" s="280" t="s">
        <v>871</v>
      </c>
      <c r="I92" s="280" t="s">
        <v>872</v>
      </c>
      <c r="J92" s="280"/>
      <c r="K92" s="291"/>
    </row>
    <row r="93" spans="2:11" ht="15" customHeight="1">
      <c r="B93" s="300"/>
      <c r="C93" s="280" t="s">
        <v>873</v>
      </c>
      <c r="D93" s="280"/>
      <c r="E93" s="280"/>
      <c r="F93" s="299" t="s">
        <v>838</v>
      </c>
      <c r="G93" s="298"/>
      <c r="H93" s="280" t="s">
        <v>873</v>
      </c>
      <c r="I93" s="280" t="s">
        <v>872</v>
      </c>
      <c r="J93" s="280"/>
      <c r="K93" s="291"/>
    </row>
    <row r="94" spans="2:11" ht="15" customHeight="1">
      <c r="B94" s="300"/>
      <c r="C94" s="280" t="s">
        <v>39</v>
      </c>
      <c r="D94" s="280"/>
      <c r="E94" s="280"/>
      <c r="F94" s="299" t="s">
        <v>838</v>
      </c>
      <c r="G94" s="298"/>
      <c r="H94" s="280" t="s">
        <v>874</v>
      </c>
      <c r="I94" s="280" t="s">
        <v>872</v>
      </c>
      <c r="J94" s="280"/>
      <c r="K94" s="291"/>
    </row>
    <row r="95" spans="2:11" ht="15" customHeight="1">
      <c r="B95" s="300"/>
      <c r="C95" s="280" t="s">
        <v>49</v>
      </c>
      <c r="D95" s="280"/>
      <c r="E95" s="280"/>
      <c r="F95" s="299" t="s">
        <v>838</v>
      </c>
      <c r="G95" s="298"/>
      <c r="H95" s="280" t="s">
        <v>875</v>
      </c>
      <c r="I95" s="280" t="s">
        <v>872</v>
      </c>
      <c r="J95" s="280"/>
      <c r="K95" s="291"/>
    </row>
    <row r="96" spans="2:11" ht="15" customHeight="1">
      <c r="B96" s="303"/>
      <c r="C96" s="304"/>
      <c r="D96" s="304"/>
      <c r="E96" s="304"/>
      <c r="F96" s="304"/>
      <c r="G96" s="304"/>
      <c r="H96" s="304"/>
      <c r="I96" s="304"/>
      <c r="J96" s="304"/>
      <c r="K96" s="305"/>
    </row>
    <row r="97" spans="2:11" ht="18.75" customHeight="1">
      <c r="B97" s="306"/>
      <c r="C97" s="307"/>
      <c r="D97" s="307"/>
      <c r="E97" s="307"/>
      <c r="F97" s="307"/>
      <c r="G97" s="307"/>
      <c r="H97" s="307"/>
      <c r="I97" s="307"/>
      <c r="J97" s="307"/>
      <c r="K97" s="306"/>
    </row>
    <row r="98" spans="2:11" ht="18.75" customHeight="1">
      <c r="B98" s="286"/>
      <c r="C98" s="286"/>
      <c r="D98" s="286"/>
      <c r="E98" s="286"/>
      <c r="F98" s="286"/>
      <c r="G98" s="286"/>
      <c r="H98" s="286"/>
      <c r="I98" s="286"/>
      <c r="J98" s="286"/>
      <c r="K98" s="286"/>
    </row>
    <row r="99" spans="2:11" ht="7.5" customHeight="1">
      <c r="B99" s="287"/>
      <c r="C99" s="288"/>
      <c r="D99" s="288"/>
      <c r="E99" s="288"/>
      <c r="F99" s="288"/>
      <c r="G99" s="288"/>
      <c r="H99" s="288"/>
      <c r="I99" s="288"/>
      <c r="J99" s="288"/>
      <c r="K99" s="289"/>
    </row>
    <row r="100" spans="2:11" ht="45" customHeight="1">
      <c r="B100" s="290"/>
      <c r="C100" s="396" t="s">
        <v>876</v>
      </c>
      <c r="D100" s="396"/>
      <c r="E100" s="396"/>
      <c r="F100" s="396"/>
      <c r="G100" s="396"/>
      <c r="H100" s="396"/>
      <c r="I100" s="396"/>
      <c r="J100" s="396"/>
      <c r="K100" s="291"/>
    </row>
    <row r="101" spans="2:11" ht="17.25" customHeight="1">
      <c r="B101" s="290"/>
      <c r="C101" s="292" t="s">
        <v>832</v>
      </c>
      <c r="D101" s="292"/>
      <c r="E101" s="292"/>
      <c r="F101" s="292" t="s">
        <v>833</v>
      </c>
      <c r="G101" s="293"/>
      <c r="H101" s="292" t="s">
        <v>123</v>
      </c>
      <c r="I101" s="292" t="s">
        <v>58</v>
      </c>
      <c r="J101" s="292" t="s">
        <v>834</v>
      </c>
      <c r="K101" s="291"/>
    </row>
    <row r="102" spans="2:11" ht="17.25" customHeight="1">
      <c r="B102" s="290"/>
      <c r="C102" s="294" t="s">
        <v>835</v>
      </c>
      <c r="D102" s="294"/>
      <c r="E102" s="294"/>
      <c r="F102" s="295" t="s">
        <v>836</v>
      </c>
      <c r="G102" s="296"/>
      <c r="H102" s="294"/>
      <c r="I102" s="294"/>
      <c r="J102" s="294" t="s">
        <v>837</v>
      </c>
      <c r="K102" s="291"/>
    </row>
    <row r="103" spans="2:11" ht="5.25" customHeight="1">
      <c r="B103" s="290"/>
      <c r="C103" s="292"/>
      <c r="D103" s="292"/>
      <c r="E103" s="292"/>
      <c r="F103" s="292"/>
      <c r="G103" s="308"/>
      <c r="H103" s="292"/>
      <c r="I103" s="292"/>
      <c r="J103" s="292"/>
      <c r="K103" s="291"/>
    </row>
    <row r="104" spans="2:11" ht="15" customHeight="1">
      <c r="B104" s="290"/>
      <c r="C104" s="280" t="s">
        <v>54</v>
      </c>
      <c r="D104" s="297"/>
      <c r="E104" s="297"/>
      <c r="F104" s="299" t="s">
        <v>838</v>
      </c>
      <c r="G104" s="308"/>
      <c r="H104" s="280" t="s">
        <v>877</v>
      </c>
      <c r="I104" s="280" t="s">
        <v>840</v>
      </c>
      <c r="J104" s="280">
        <v>20</v>
      </c>
      <c r="K104" s="291"/>
    </row>
    <row r="105" spans="2:11" ht="15" customHeight="1">
      <c r="B105" s="290"/>
      <c r="C105" s="280" t="s">
        <v>841</v>
      </c>
      <c r="D105" s="280"/>
      <c r="E105" s="280"/>
      <c r="F105" s="299" t="s">
        <v>838</v>
      </c>
      <c r="G105" s="280"/>
      <c r="H105" s="280" t="s">
        <v>877</v>
      </c>
      <c r="I105" s="280" t="s">
        <v>840</v>
      </c>
      <c r="J105" s="280">
        <v>120</v>
      </c>
      <c r="K105" s="291"/>
    </row>
    <row r="106" spans="2:11" ht="15" customHeight="1">
      <c r="B106" s="300"/>
      <c r="C106" s="280" t="s">
        <v>843</v>
      </c>
      <c r="D106" s="280"/>
      <c r="E106" s="280"/>
      <c r="F106" s="299" t="s">
        <v>844</v>
      </c>
      <c r="G106" s="280"/>
      <c r="H106" s="280" t="s">
        <v>877</v>
      </c>
      <c r="I106" s="280" t="s">
        <v>840</v>
      </c>
      <c r="J106" s="280">
        <v>50</v>
      </c>
      <c r="K106" s="291"/>
    </row>
    <row r="107" spans="2:11" ht="15" customHeight="1">
      <c r="B107" s="300"/>
      <c r="C107" s="280" t="s">
        <v>846</v>
      </c>
      <c r="D107" s="280"/>
      <c r="E107" s="280"/>
      <c r="F107" s="299" t="s">
        <v>838</v>
      </c>
      <c r="G107" s="280"/>
      <c r="H107" s="280" t="s">
        <v>877</v>
      </c>
      <c r="I107" s="280" t="s">
        <v>848</v>
      </c>
      <c r="J107" s="280"/>
      <c r="K107" s="291"/>
    </row>
    <row r="108" spans="2:11" ht="15" customHeight="1">
      <c r="B108" s="300"/>
      <c r="C108" s="280" t="s">
        <v>857</v>
      </c>
      <c r="D108" s="280"/>
      <c r="E108" s="280"/>
      <c r="F108" s="299" t="s">
        <v>844</v>
      </c>
      <c r="G108" s="280"/>
      <c r="H108" s="280" t="s">
        <v>877</v>
      </c>
      <c r="I108" s="280" t="s">
        <v>840</v>
      </c>
      <c r="J108" s="280">
        <v>50</v>
      </c>
      <c r="K108" s="291"/>
    </row>
    <row r="109" spans="2:11" ht="15" customHeight="1">
      <c r="B109" s="300"/>
      <c r="C109" s="280" t="s">
        <v>865</v>
      </c>
      <c r="D109" s="280"/>
      <c r="E109" s="280"/>
      <c r="F109" s="299" t="s">
        <v>844</v>
      </c>
      <c r="G109" s="280"/>
      <c r="H109" s="280" t="s">
        <v>877</v>
      </c>
      <c r="I109" s="280" t="s">
        <v>840</v>
      </c>
      <c r="J109" s="280">
        <v>50</v>
      </c>
      <c r="K109" s="291"/>
    </row>
    <row r="110" spans="2:11" ht="15" customHeight="1">
      <c r="B110" s="300"/>
      <c r="C110" s="280" t="s">
        <v>863</v>
      </c>
      <c r="D110" s="280"/>
      <c r="E110" s="280"/>
      <c r="F110" s="299" t="s">
        <v>844</v>
      </c>
      <c r="G110" s="280"/>
      <c r="H110" s="280" t="s">
        <v>877</v>
      </c>
      <c r="I110" s="280" t="s">
        <v>840</v>
      </c>
      <c r="J110" s="280">
        <v>50</v>
      </c>
      <c r="K110" s="291"/>
    </row>
    <row r="111" spans="2:11" ht="15" customHeight="1">
      <c r="B111" s="300"/>
      <c r="C111" s="280" t="s">
        <v>54</v>
      </c>
      <c r="D111" s="280"/>
      <c r="E111" s="280"/>
      <c r="F111" s="299" t="s">
        <v>838</v>
      </c>
      <c r="G111" s="280"/>
      <c r="H111" s="280" t="s">
        <v>878</v>
      </c>
      <c r="I111" s="280" t="s">
        <v>840</v>
      </c>
      <c r="J111" s="280">
        <v>20</v>
      </c>
      <c r="K111" s="291"/>
    </row>
    <row r="112" spans="2:11" ht="15" customHeight="1">
      <c r="B112" s="300"/>
      <c r="C112" s="280" t="s">
        <v>879</v>
      </c>
      <c r="D112" s="280"/>
      <c r="E112" s="280"/>
      <c r="F112" s="299" t="s">
        <v>838</v>
      </c>
      <c r="G112" s="280"/>
      <c r="H112" s="280" t="s">
        <v>880</v>
      </c>
      <c r="I112" s="280" t="s">
        <v>840</v>
      </c>
      <c r="J112" s="280">
        <v>120</v>
      </c>
      <c r="K112" s="291"/>
    </row>
    <row r="113" spans="2:11" ht="15" customHeight="1">
      <c r="B113" s="300"/>
      <c r="C113" s="280" t="s">
        <v>39</v>
      </c>
      <c r="D113" s="280"/>
      <c r="E113" s="280"/>
      <c r="F113" s="299" t="s">
        <v>838</v>
      </c>
      <c r="G113" s="280"/>
      <c r="H113" s="280" t="s">
        <v>881</v>
      </c>
      <c r="I113" s="280" t="s">
        <v>872</v>
      </c>
      <c r="J113" s="280"/>
      <c r="K113" s="291"/>
    </row>
    <row r="114" spans="2:11" ht="15" customHeight="1">
      <c r="B114" s="300"/>
      <c r="C114" s="280" t="s">
        <v>49</v>
      </c>
      <c r="D114" s="280"/>
      <c r="E114" s="280"/>
      <c r="F114" s="299" t="s">
        <v>838</v>
      </c>
      <c r="G114" s="280"/>
      <c r="H114" s="280" t="s">
        <v>882</v>
      </c>
      <c r="I114" s="280" t="s">
        <v>872</v>
      </c>
      <c r="J114" s="280"/>
      <c r="K114" s="291"/>
    </row>
    <row r="115" spans="2:11" ht="15" customHeight="1">
      <c r="B115" s="300"/>
      <c r="C115" s="280" t="s">
        <v>58</v>
      </c>
      <c r="D115" s="280"/>
      <c r="E115" s="280"/>
      <c r="F115" s="299" t="s">
        <v>838</v>
      </c>
      <c r="G115" s="280"/>
      <c r="H115" s="280" t="s">
        <v>883</v>
      </c>
      <c r="I115" s="280" t="s">
        <v>884</v>
      </c>
      <c r="J115" s="280"/>
      <c r="K115" s="291"/>
    </row>
    <row r="116" spans="2:11" ht="15" customHeight="1">
      <c r="B116" s="303"/>
      <c r="C116" s="309"/>
      <c r="D116" s="309"/>
      <c r="E116" s="309"/>
      <c r="F116" s="309"/>
      <c r="G116" s="309"/>
      <c r="H116" s="309"/>
      <c r="I116" s="309"/>
      <c r="J116" s="309"/>
      <c r="K116" s="305"/>
    </row>
    <row r="117" spans="2:11" ht="18.75" customHeight="1">
      <c r="B117" s="310"/>
      <c r="C117" s="276"/>
      <c r="D117" s="276"/>
      <c r="E117" s="276"/>
      <c r="F117" s="311"/>
      <c r="G117" s="276"/>
      <c r="H117" s="276"/>
      <c r="I117" s="276"/>
      <c r="J117" s="276"/>
      <c r="K117" s="310"/>
    </row>
    <row r="118" spans="2:11" ht="18.75" customHeight="1">
      <c r="B118" s="286"/>
      <c r="C118" s="286"/>
      <c r="D118" s="286"/>
      <c r="E118" s="286"/>
      <c r="F118" s="286"/>
      <c r="G118" s="286"/>
      <c r="H118" s="286"/>
      <c r="I118" s="286"/>
      <c r="J118" s="286"/>
      <c r="K118" s="286"/>
    </row>
    <row r="119" spans="2:11" ht="7.5" customHeight="1">
      <c r="B119" s="312"/>
      <c r="C119" s="313"/>
      <c r="D119" s="313"/>
      <c r="E119" s="313"/>
      <c r="F119" s="313"/>
      <c r="G119" s="313"/>
      <c r="H119" s="313"/>
      <c r="I119" s="313"/>
      <c r="J119" s="313"/>
      <c r="K119" s="314"/>
    </row>
    <row r="120" spans="2:11" ht="45" customHeight="1">
      <c r="B120" s="315"/>
      <c r="C120" s="395" t="s">
        <v>885</v>
      </c>
      <c r="D120" s="395"/>
      <c r="E120" s="395"/>
      <c r="F120" s="395"/>
      <c r="G120" s="395"/>
      <c r="H120" s="395"/>
      <c r="I120" s="395"/>
      <c r="J120" s="395"/>
      <c r="K120" s="316"/>
    </row>
    <row r="121" spans="2:11" ht="17.25" customHeight="1">
      <c r="B121" s="317"/>
      <c r="C121" s="292" t="s">
        <v>832</v>
      </c>
      <c r="D121" s="292"/>
      <c r="E121" s="292"/>
      <c r="F121" s="292" t="s">
        <v>833</v>
      </c>
      <c r="G121" s="293"/>
      <c r="H121" s="292" t="s">
        <v>123</v>
      </c>
      <c r="I121" s="292" t="s">
        <v>58</v>
      </c>
      <c r="J121" s="292" t="s">
        <v>834</v>
      </c>
      <c r="K121" s="318"/>
    </row>
    <row r="122" spans="2:11" ht="17.25" customHeight="1">
      <c r="B122" s="317"/>
      <c r="C122" s="294" t="s">
        <v>835</v>
      </c>
      <c r="D122" s="294"/>
      <c r="E122" s="294"/>
      <c r="F122" s="295" t="s">
        <v>836</v>
      </c>
      <c r="G122" s="296"/>
      <c r="H122" s="294"/>
      <c r="I122" s="294"/>
      <c r="J122" s="294" t="s">
        <v>837</v>
      </c>
      <c r="K122" s="318"/>
    </row>
    <row r="123" spans="2:11" ht="5.25" customHeight="1">
      <c r="B123" s="319"/>
      <c r="C123" s="297"/>
      <c r="D123" s="297"/>
      <c r="E123" s="297"/>
      <c r="F123" s="297"/>
      <c r="G123" s="280"/>
      <c r="H123" s="297"/>
      <c r="I123" s="297"/>
      <c r="J123" s="297"/>
      <c r="K123" s="320"/>
    </row>
    <row r="124" spans="2:11" ht="15" customHeight="1">
      <c r="B124" s="319"/>
      <c r="C124" s="280" t="s">
        <v>841</v>
      </c>
      <c r="D124" s="297"/>
      <c r="E124" s="297"/>
      <c r="F124" s="299" t="s">
        <v>838</v>
      </c>
      <c r="G124" s="280"/>
      <c r="H124" s="280" t="s">
        <v>877</v>
      </c>
      <c r="I124" s="280" t="s">
        <v>840</v>
      </c>
      <c r="J124" s="280">
        <v>120</v>
      </c>
      <c r="K124" s="321"/>
    </row>
    <row r="125" spans="2:11" ht="15" customHeight="1">
      <c r="B125" s="319"/>
      <c r="C125" s="280" t="s">
        <v>886</v>
      </c>
      <c r="D125" s="280"/>
      <c r="E125" s="280"/>
      <c r="F125" s="299" t="s">
        <v>838</v>
      </c>
      <c r="G125" s="280"/>
      <c r="H125" s="280" t="s">
        <v>887</v>
      </c>
      <c r="I125" s="280" t="s">
        <v>840</v>
      </c>
      <c r="J125" s="280" t="s">
        <v>888</v>
      </c>
      <c r="K125" s="321"/>
    </row>
    <row r="126" spans="2:11" ht="15" customHeight="1">
      <c r="B126" s="319"/>
      <c r="C126" s="280" t="s">
        <v>787</v>
      </c>
      <c r="D126" s="280"/>
      <c r="E126" s="280"/>
      <c r="F126" s="299" t="s">
        <v>838</v>
      </c>
      <c r="G126" s="280"/>
      <c r="H126" s="280" t="s">
        <v>889</v>
      </c>
      <c r="I126" s="280" t="s">
        <v>840</v>
      </c>
      <c r="J126" s="280" t="s">
        <v>888</v>
      </c>
      <c r="K126" s="321"/>
    </row>
    <row r="127" spans="2:11" ht="15" customHeight="1">
      <c r="B127" s="319"/>
      <c r="C127" s="280" t="s">
        <v>849</v>
      </c>
      <c r="D127" s="280"/>
      <c r="E127" s="280"/>
      <c r="F127" s="299" t="s">
        <v>844</v>
      </c>
      <c r="G127" s="280"/>
      <c r="H127" s="280" t="s">
        <v>850</v>
      </c>
      <c r="I127" s="280" t="s">
        <v>840</v>
      </c>
      <c r="J127" s="280">
        <v>15</v>
      </c>
      <c r="K127" s="321"/>
    </row>
    <row r="128" spans="2:11" ht="15" customHeight="1">
      <c r="B128" s="319"/>
      <c r="C128" s="301" t="s">
        <v>851</v>
      </c>
      <c r="D128" s="301"/>
      <c r="E128" s="301"/>
      <c r="F128" s="302" t="s">
        <v>844</v>
      </c>
      <c r="G128" s="301"/>
      <c r="H128" s="301" t="s">
        <v>852</v>
      </c>
      <c r="I128" s="301" t="s">
        <v>840</v>
      </c>
      <c r="J128" s="301">
        <v>15</v>
      </c>
      <c r="K128" s="321"/>
    </row>
    <row r="129" spans="2:11" ht="15" customHeight="1">
      <c r="B129" s="319"/>
      <c r="C129" s="301" t="s">
        <v>853</v>
      </c>
      <c r="D129" s="301"/>
      <c r="E129" s="301"/>
      <c r="F129" s="302" t="s">
        <v>844</v>
      </c>
      <c r="G129" s="301"/>
      <c r="H129" s="301" t="s">
        <v>854</v>
      </c>
      <c r="I129" s="301" t="s">
        <v>840</v>
      </c>
      <c r="J129" s="301">
        <v>20</v>
      </c>
      <c r="K129" s="321"/>
    </row>
    <row r="130" spans="2:11" ht="15" customHeight="1">
      <c r="B130" s="319"/>
      <c r="C130" s="301" t="s">
        <v>855</v>
      </c>
      <c r="D130" s="301"/>
      <c r="E130" s="301"/>
      <c r="F130" s="302" t="s">
        <v>844</v>
      </c>
      <c r="G130" s="301"/>
      <c r="H130" s="301" t="s">
        <v>856</v>
      </c>
      <c r="I130" s="301" t="s">
        <v>840</v>
      </c>
      <c r="J130" s="301">
        <v>20</v>
      </c>
      <c r="K130" s="321"/>
    </row>
    <row r="131" spans="2:11" ht="15" customHeight="1">
      <c r="B131" s="319"/>
      <c r="C131" s="280" t="s">
        <v>843</v>
      </c>
      <c r="D131" s="280"/>
      <c r="E131" s="280"/>
      <c r="F131" s="299" t="s">
        <v>844</v>
      </c>
      <c r="G131" s="280"/>
      <c r="H131" s="280" t="s">
        <v>877</v>
      </c>
      <c r="I131" s="280" t="s">
        <v>840</v>
      </c>
      <c r="J131" s="280">
        <v>50</v>
      </c>
      <c r="K131" s="321"/>
    </row>
    <row r="132" spans="2:11" ht="15" customHeight="1">
      <c r="B132" s="319"/>
      <c r="C132" s="280" t="s">
        <v>857</v>
      </c>
      <c r="D132" s="280"/>
      <c r="E132" s="280"/>
      <c r="F132" s="299" t="s">
        <v>844</v>
      </c>
      <c r="G132" s="280"/>
      <c r="H132" s="280" t="s">
        <v>877</v>
      </c>
      <c r="I132" s="280" t="s">
        <v>840</v>
      </c>
      <c r="J132" s="280">
        <v>50</v>
      </c>
      <c r="K132" s="321"/>
    </row>
    <row r="133" spans="2:11" ht="15" customHeight="1">
      <c r="B133" s="319"/>
      <c r="C133" s="280" t="s">
        <v>863</v>
      </c>
      <c r="D133" s="280"/>
      <c r="E133" s="280"/>
      <c r="F133" s="299" t="s">
        <v>844</v>
      </c>
      <c r="G133" s="280"/>
      <c r="H133" s="280" t="s">
        <v>877</v>
      </c>
      <c r="I133" s="280" t="s">
        <v>840</v>
      </c>
      <c r="J133" s="280">
        <v>50</v>
      </c>
      <c r="K133" s="321"/>
    </row>
    <row r="134" spans="2:11" ht="15" customHeight="1">
      <c r="B134" s="319"/>
      <c r="C134" s="280" t="s">
        <v>865</v>
      </c>
      <c r="D134" s="280"/>
      <c r="E134" s="280"/>
      <c r="F134" s="299" t="s">
        <v>844</v>
      </c>
      <c r="G134" s="280"/>
      <c r="H134" s="280" t="s">
        <v>877</v>
      </c>
      <c r="I134" s="280" t="s">
        <v>840</v>
      </c>
      <c r="J134" s="280">
        <v>50</v>
      </c>
      <c r="K134" s="321"/>
    </row>
    <row r="135" spans="2:11" ht="15" customHeight="1">
      <c r="B135" s="319"/>
      <c r="C135" s="280" t="s">
        <v>128</v>
      </c>
      <c r="D135" s="280"/>
      <c r="E135" s="280"/>
      <c r="F135" s="299" t="s">
        <v>844</v>
      </c>
      <c r="G135" s="280"/>
      <c r="H135" s="280" t="s">
        <v>890</v>
      </c>
      <c r="I135" s="280" t="s">
        <v>840</v>
      </c>
      <c r="J135" s="280">
        <v>255</v>
      </c>
      <c r="K135" s="321"/>
    </row>
    <row r="136" spans="2:11" ht="15" customHeight="1">
      <c r="B136" s="319"/>
      <c r="C136" s="280" t="s">
        <v>867</v>
      </c>
      <c r="D136" s="280"/>
      <c r="E136" s="280"/>
      <c r="F136" s="299" t="s">
        <v>838</v>
      </c>
      <c r="G136" s="280"/>
      <c r="H136" s="280" t="s">
        <v>891</v>
      </c>
      <c r="I136" s="280" t="s">
        <v>869</v>
      </c>
      <c r="J136" s="280"/>
      <c r="K136" s="321"/>
    </row>
    <row r="137" spans="2:11" ht="15" customHeight="1">
      <c r="B137" s="319"/>
      <c r="C137" s="280" t="s">
        <v>870</v>
      </c>
      <c r="D137" s="280"/>
      <c r="E137" s="280"/>
      <c r="F137" s="299" t="s">
        <v>838</v>
      </c>
      <c r="G137" s="280"/>
      <c r="H137" s="280" t="s">
        <v>892</v>
      </c>
      <c r="I137" s="280" t="s">
        <v>872</v>
      </c>
      <c r="J137" s="280"/>
      <c r="K137" s="321"/>
    </row>
    <row r="138" spans="2:11" ht="15" customHeight="1">
      <c r="B138" s="319"/>
      <c r="C138" s="280" t="s">
        <v>873</v>
      </c>
      <c r="D138" s="280"/>
      <c r="E138" s="280"/>
      <c r="F138" s="299" t="s">
        <v>838</v>
      </c>
      <c r="G138" s="280"/>
      <c r="H138" s="280" t="s">
        <v>873</v>
      </c>
      <c r="I138" s="280" t="s">
        <v>872</v>
      </c>
      <c r="J138" s="280"/>
      <c r="K138" s="321"/>
    </row>
    <row r="139" spans="2:11" ht="15" customHeight="1">
      <c r="B139" s="319"/>
      <c r="C139" s="280" t="s">
        <v>39</v>
      </c>
      <c r="D139" s="280"/>
      <c r="E139" s="280"/>
      <c r="F139" s="299" t="s">
        <v>838</v>
      </c>
      <c r="G139" s="280"/>
      <c r="H139" s="280" t="s">
        <v>893</v>
      </c>
      <c r="I139" s="280" t="s">
        <v>872</v>
      </c>
      <c r="J139" s="280"/>
      <c r="K139" s="321"/>
    </row>
    <row r="140" spans="2:11" ht="15" customHeight="1">
      <c r="B140" s="319"/>
      <c r="C140" s="280" t="s">
        <v>894</v>
      </c>
      <c r="D140" s="280"/>
      <c r="E140" s="280"/>
      <c r="F140" s="299" t="s">
        <v>838</v>
      </c>
      <c r="G140" s="280"/>
      <c r="H140" s="280" t="s">
        <v>895</v>
      </c>
      <c r="I140" s="280" t="s">
        <v>872</v>
      </c>
      <c r="J140" s="280"/>
      <c r="K140" s="321"/>
    </row>
    <row r="141" spans="2:11" ht="15" customHeight="1">
      <c r="B141" s="322"/>
      <c r="C141" s="323"/>
      <c r="D141" s="323"/>
      <c r="E141" s="323"/>
      <c r="F141" s="323"/>
      <c r="G141" s="323"/>
      <c r="H141" s="323"/>
      <c r="I141" s="323"/>
      <c r="J141" s="323"/>
      <c r="K141" s="324"/>
    </row>
    <row r="142" spans="2:11" ht="18.75" customHeight="1">
      <c r="B142" s="276"/>
      <c r="C142" s="276"/>
      <c r="D142" s="276"/>
      <c r="E142" s="276"/>
      <c r="F142" s="311"/>
      <c r="G142" s="276"/>
      <c r="H142" s="276"/>
      <c r="I142" s="276"/>
      <c r="J142" s="276"/>
      <c r="K142" s="276"/>
    </row>
    <row r="143" spans="2:11" ht="18.75" customHeight="1">
      <c r="B143" s="286"/>
      <c r="C143" s="286"/>
      <c r="D143" s="286"/>
      <c r="E143" s="286"/>
      <c r="F143" s="286"/>
      <c r="G143" s="286"/>
      <c r="H143" s="286"/>
      <c r="I143" s="286"/>
      <c r="J143" s="286"/>
      <c r="K143" s="286"/>
    </row>
    <row r="144" spans="2:11" ht="7.5" customHeight="1">
      <c r="B144" s="287"/>
      <c r="C144" s="288"/>
      <c r="D144" s="288"/>
      <c r="E144" s="288"/>
      <c r="F144" s="288"/>
      <c r="G144" s="288"/>
      <c r="H144" s="288"/>
      <c r="I144" s="288"/>
      <c r="J144" s="288"/>
      <c r="K144" s="289"/>
    </row>
    <row r="145" spans="2:11" ht="45" customHeight="1">
      <c r="B145" s="290"/>
      <c r="C145" s="396" t="s">
        <v>896</v>
      </c>
      <c r="D145" s="396"/>
      <c r="E145" s="396"/>
      <c r="F145" s="396"/>
      <c r="G145" s="396"/>
      <c r="H145" s="396"/>
      <c r="I145" s="396"/>
      <c r="J145" s="396"/>
      <c r="K145" s="291"/>
    </row>
    <row r="146" spans="2:11" ht="17.25" customHeight="1">
      <c r="B146" s="290"/>
      <c r="C146" s="292" t="s">
        <v>832</v>
      </c>
      <c r="D146" s="292"/>
      <c r="E146" s="292"/>
      <c r="F146" s="292" t="s">
        <v>833</v>
      </c>
      <c r="G146" s="293"/>
      <c r="H146" s="292" t="s">
        <v>123</v>
      </c>
      <c r="I146" s="292" t="s">
        <v>58</v>
      </c>
      <c r="J146" s="292" t="s">
        <v>834</v>
      </c>
      <c r="K146" s="291"/>
    </row>
    <row r="147" spans="2:11" ht="17.25" customHeight="1">
      <c r="B147" s="290"/>
      <c r="C147" s="294" t="s">
        <v>835</v>
      </c>
      <c r="D147" s="294"/>
      <c r="E147" s="294"/>
      <c r="F147" s="295" t="s">
        <v>836</v>
      </c>
      <c r="G147" s="296"/>
      <c r="H147" s="294"/>
      <c r="I147" s="294"/>
      <c r="J147" s="294" t="s">
        <v>837</v>
      </c>
      <c r="K147" s="291"/>
    </row>
    <row r="148" spans="2:11" ht="5.25" customHeight="1">
      <c r="B148" s="300"/>
      <c r="C148" s="297"/>
      <c r="D148" s="297"/>
      <c r="E148" s="297"/>
      <c r="F148" s="297"/>
      <c r="G148" s="298"/>
      <c r="H148" s="297"/>
      <c r="I148" s="297"/>
      <c r="J148" s="297"/>
      <c r="K148" s="321"/>
    </row>
    <row r="149" spans="2:11" ht="15" customHeight="1">
      <c r="B149" s="300"/>
      <c r="C149" s="325" t="s">
        <v>841</v>
      </c>
      <c r="D149" s="280"/>
      <c r="E149" s="280"/>
      <c r="F149" s="326" t="s">
        <v>838</v>
      </c>
      <c r="G149" s="280"/>
      <c r="H149" s="325" t="s">
        <v>877</v>
      </c>
      <c r="I149" s="325" t="s">
        <v>840</v>
      </c>
      <c r="J149" s="325">
        <v>120</v>
      </c>
      <c r="K149" s="321"/>
    </row>
    <row r="150" spans="2:11" ht="15" customHeight="1">
      <c r="B150" s="300"/>
      <c r="C150" s="325" t="s">
        <v>886</v>
      </c>
      <c r="D150" s="280"/>
      <c r="E150" s="280"/>
      <c r="F150" s="326" t="s">
        <v>838</v>
      </c>
      <c r="G150" s="280"/>
      <c r="H150" s="325" t="s">
        <v>897</v>
      </c>
      <c r="I150" s="325" t="s">
        <v>840</v>
      </c>
      <c r="J150" s="325" t="s">
        <v>888</v>
      </c>
      <c r="K150" s="321"/>
    </row>
    <row r="151" spans="2:11" ht="15" customHeight="1">
      <c r="B151" s="300"/>
      <c r="C151" s="325" t="s">
        <v>787</v>
      </c>
      <c r="D151" s="280"/>
      <c r="E151" s="280"/>
      <c r="F151" s="326" t="s">
        <v>838</v>
      </c>
      <c r="G151" s="280"/>
      <c r="H151" s="325" t="s">
        <v>898</v>
      </c>
      <c r="I151" s="325" t="s">
        <v>840</v>
      </c>
      <c r="J151" s="325" t="s">
        <v>888</v>
      </c>
      <c r="K151" s="321"/>
    </row>
    <row r="152" spans="2:11" ht="15" customHeight="1">
      <c r="B152" s="300"/>
      <c r="C152" s="325" t="s">
        <v>843</v>
      </c>
      <c r="D152" s="280"/>
      <c r="E152" s="280"/>
      <c r="F152" s="326" t="s">
        <v>844</v>
      </c>
      <c r="G152" s="280"/>
      <c r="H152" s="325" t="s">
        <v>877</v>
      </c>
      <c r="I152" s="325" t="s">
        <v>840</v>
      </c>
      <c r="J152" s="325">
        <v>50</v>
      </c>
      <c r="K152" s="321"/>
    </row>
    <row r="153" spans="2:11" ht="15" customHeight="1">
      <c r="B153" s="300"/>
      <c r="C153" s="325" t="s">
        <v>846</v>
      </c>
      <c r="D153" s="280"/>
      <c r="E153" s="280"/>
      <c r="F153" s="326" t="s">
        <v>838</v>
      </c>
      <c r="G153" s="280"/>
      <c r="H153" s="325" t="s">
        <v>877</v>
      </c>
      <c r="I153" s="325" t="s">
        <v>848</v>
      </c>
      <c r="J153" s="325"/>
      <c r="K153" s="321"/>
    </row>
    <row r="154" spans="2:11" ht="15" customHeight="1">
      <c r="B154" s="300"/>
      <c r="C154" s="325" t="s">
        <v>857</v>
      </c>
      <c r="D154" s="280"/>
      <c r="E154" s="280"/>
      <c r="F154" s="326" t="s">
        <v>844</v>
      </c>
      <c r="G154" s="280"/>
      <c r="H154" s="325" t="s">
        <v>877</v>
      </c>
      <c r="I154" s="325" t="s">
        <v>840</v>
      </c>
      <c r="J154" s="325">
        <v>50</v>
      </c>
      <c r="K154" s="321"/>
    </row>
    <row r="155" spans="2:11" ht="15" customHeight="1">
      <c r="B155" s="300"/>
      <c r="C155" s="325" t="s">
        <v>865</v>
      </c>
      <c r="D155" s="280"/>
      <c r="E155" s="280"/>
      <c r="F155" s="326" t="s">
        <v>844</v>
      </c>
      <c r="G155" s="280"/>
      <c r="H155" s="325" t="s">
        <v>877</v>
      </c>
      <c r="I155" s="325" t="s">
        <v>840</v>
      </c>
      <c r="J155" s="325">
        <v>50</v>
      </c>
      <c r="K155" s="321"/>
    </row>
    <row r="156" spans="2:11" ht="15" customHeight="1">
      <c r="B156" s="300"/>
      <c r="C156" s="325" t="s">
        <v>863</v>
      </c>
      <c r="D156" s="280"/>
      <c r="E156" s="280"/>
      <c r="F156" s="326" t="s">
        <v>844</v>
      </c>
      <c r="G156" s="280"/>
      <c r="H156" s="325" t="s">
        <v>877</v>
      </c>
      <c r="I156" s="325" t="s">
        <v>840</v>
      </c>
      <c r="J156" s="325">
        <v>50</v>
      </c>
      <c r="K156" s="321"/>
    </row>
    <row r="157" spans="2:11" ht="15" customHeight="1">
      <c r="B157" s="300"/>
      <c r="C157" s="325" t="s">
        <v>102</v>
      </c>
      <c r="D157" s="280"/>
      <c r="E157" s="280"/>
      <c r="F157" s="326" t="s">
        <v>838</v>
      </c>
      <c r="G157" s="280"/>
      <c r="H157" s="325" t="s">
        <v>899</v>
      </c>
      <c r="I157" s="325" t="s">
        <v>840</v>
      </c>
      <c r="J157" s="325" t="s">
        <v>900</v>
      </c>
      <c r="K157" s="321"/>
    </row>
    <row r="158" spans="2:11" ht="15" customHeight="1">
      <c r="B158" s="300"/>
      <c r="C158" s="325" t="s">
        <v>901</v>
      </c>
      <c r="D158" s="280"/>
      <c r="E158" s="280"/>
      <c r="F158" s="326" t="s">
        <v>838</v>
      </c>
      <c r="G158" s="280"/>
      <c r="H158" s="325" t="s">
        <v>902</v>
      </c>
      <c r="I158" s="325" t="s">
        <v>872</v>
      </c>
      <c r="J158" s="325"/>
      <c r="K158" s="321"/>
    </row>
    <row r="159" spans="2:11" ht="15" customHeight="1">
      <c r="B159" s="327"/>
      <c r="C159" s="309"/>
      <c r="D159" s="309"/>
      <c r="E159" s="309"/>
      <c r="F159" s="309"/>
      <c r="G159" s="309"/>
      <c r="H159" s="309"/>
      <c r="I159" s="309"/>
      <c r="J159" s="309"/>
      <c r="K159" s="328"/>
    </row>
    <row r="160" spans="2:11" ht="18.75" customHeight="1">
      <c r="B160" s="276"/>
      <c r="C160" s="280"/>
      <c r="D160" s="280"/>
      <c r="E160" s="280"/>
      <c r="F160" s="299"/>
      <c r="G160" s="280"/>
      <c r="H160" s="280"/>
      <c r="I160" s="280"/>
      <c r="J160" s="280"/>
      <c r="K160" s="276"/>
    </row>
    <row r="161" spans="2:11" ht="18.75" customHeight="1">
      <c r="B161" s="286"/>
      <c r="C161" s="286"/>
      <c r="D161" s="286"/>
      <c r="E161" s="286"/>
      <c r="F161" s="286"/>
      <c r="G161" s="286"/>
      <c r="H161" s="286"/>
      <c r="I161" s="286"/>
      <c r="J161" s="286"/>
      <c r="K161" s="286"/>
    </row>
    <row r="162" spans="2:11" ht="7.5" customHeight="1">
      <c r="B162" s="268"/>
      <c r="C162" s="269"/>
      <c r="D162" s="269"/>
      <c r="E162" s="269"/>
      <c r="F162" s="269"/>
      <c r="G162" s="269"/>
      <c r="H162" s="269"/>
      <c r="I162" s="269"/>
      <c r="J162" s="269"/>
      <c r="K162" s="270"/>
    </row>
    <row r="163" spans="2:11" ht="45" customHeight="1">
      <c r="B163" s="271"/>
      <c r="C163" s="395" t="s">
        <v>903</v>
      </c>
      <c r="D163" s="395"/>
      <c r="E163" s="395"/>
      <c r="F163" s="395"/>
      <c r="G163" s="395"/>
      <c r="H163" s="395"/>
      <c r="I163" s="395"/>
      <c r="J163" s="395"/>
      <c r="K163" s="272"/>
    </row>
    <row r="164" spans="2:11" ht="17.25" customHeight="1">
      <c r="B164" s="271"/>
      <c r="C164" s="292" t="s">
        <v>832</v>
      </c>
      <c r="D164" s="292"/>
      <c r="E164" s="292"/>
      <c r="F164" s="292" t="s">
        <v>833</v>
      </c>
      <c r="G164" s="329"/>
      <c r="H164" s="330" t="s">
        <v>123</v>
      </c>
      <c r="I164" s="330" t="s">
        <v>58</v>
      </c>
      <c r="J164" s="292" t="s">
        <v>834</v>
      </c>
      <c r="K164" s="272"/>
    </row>
    <row r="165" spans="2:11" ht="17.25" customHeight="1">
      <c r="B165" s="273"/>
      <c r="C165" s="294" t="s">
        <v>835</v>
      </c>
      <c r="D165" s="294"/>
      <c r="E165" s="294"/>
      <c r="F165" s="295" t="s">
        <v>836</v>
      </c>
      <c r="G165" s="331"/>
      <c r="H165" s="332"/>
      <c r="I165" s="332"/>
      <c r="J165" s="294" t="s">
        <v>837</v>
      </c>
      <c r="K165" s="274"/>
    </row>
    <row r="166" spans="2:11" ht="5.25" customHeight="1">
      <c r="B166" s="300"/>
      <c r="C166" s="297"/>
      <c r="D166" s="297"/>
      <c r="E166" s="297"/>
      <c r="F166" s="297"/>
      <c r="G166" s="298"/>
      <c r="H166" s="297"/>
      <c r="I166" s="297"/>
      <c r="J166" s="297"/>
      <c r="K166" s="321"/>
    </row>
    <row r="167" spans="2:11" ht="15" customHeight="1">
      <c r="B167" s="300"/>
      <c r="C167" s="280" t="s">
        <v>841</v>
      </c>
      <c r="D167" s="280"/>
      <c r="E167" s="280"/>
      <c r="F167" s="299" t="s">
        <v>838</v>
      </c>
      <c r="G167" s="280"/>
      <c r="H167" s="280" t="s">
        <v>877</v>
      </c>
      <c r="I167" s="280" t="s">
        <v>840</v>
      </c>
      <c r="J167" s="280">
        <v>120</v>
      </c>
      <c r="K167" s="321"/>
    </row>
    <row r="168" spans="2:11" ht="15" customHeight="1">
      <c r="B168" s="300"/>
      <c r="C168" s="280" t="s">
        <v>886</v>
      </c>
      <c r="D168" s="280"/>
      <c r="E168" s="280"/>
      <c r="F168" s="299" t="s">
        <v>838</v>
      </c>
      <c r="G168" s="280"/>
      <c r="H168" s="280" t="s">
        <v>887</v>
      </c>
      <c r="I168" s="280" t="s">
        <v>840</v>
      </c>
      <c r="J168" s="280" t="s">
        <v>888</v>
      </c>
      <c r="K168" s="321"/>
    </row>
    <row r="169" spans="2:11" ht="15" customHeight="1">
      <c r="B169" s="300"/>
      <c r="C169" s="280" t="s">
        <v>787</v>
      </c>
      <c r="D169" s="280"/>
      <c r="E169" s="280"/>
      <c r="F169" s="299" t="s">
        <v>838</v>
      </c>
      <c r="G169" s="280"/>
      <c r="H169" s="280" t="s">
        <v>904</v>
      </c>
      <c r="I169" s="280" t="s">
        <v>840</v>
      </c>
      <c r="J169" s="280" t="s">
        <v>888</v>
      </c>
      <c r="K169" s="321"/>
    </row>
    <row r="170" spans="2:11" ht="15" customHeight="1">
      <c r="B170" s="300"/>
      <c r="C170" s="280" t="s">
        <v>843</v>
      </c>
      <c r="D170" s="280"/>
      <c r="E170" s="280"/>
      <c r="F170" s="299" t="s">
        <v>844</v>
      </c>
      <c r="G170" s="280"/>
      <c r="H170" s="280" t="s">
        <v>904</v>
      </c>
      <c r="I170" s="280" t="s">
        <v>840</v>
      </c>
      <c r="J170" s="280">
        <v>50</v>
      </c>
      <c r="K170" s="321"/>
    </row>
    <row r="171" spans="2:11" ht="15" customHeight="1">
      <c r="B171" s="300"/>
      <c r="C171" s="280" t="s">
        <v>846</v>
      </c>
      <c r="D171" s="280"/>
      <c r="E171" s="280"/>
      <c r="F171" s="299" t="s">
        <v>838</v>
      </c>
      <c r="G171" s="280"/>
      <c r="H171" s="280" t="s">
        <v>904</v>
      </c>
      <c r="I171" s="280" t="s">
        <v>848</v>
      </c>
      <c r="J171" s="280"/>
      <c r="K171" s="321"/>
    </row>
    <row r="172" spans="2:11" ht="15" customHeight="1">
      <c r="B172" s="300"/>
      <c r="C172" s="280" t="s">
        <v>857</v>
      </c>
      <c r="D172" s="280"/>
      <c r="E172" s="280"/>
      <c r="F172" s="299" t="s">
        <v>844</v>
      </c>
      <c r="G172" s="280"/>
      <c r="H172" s="280" t="s">
        <v>904</v>
      </c>
      <c r="I172" s="280" t="s">
        <v>840</v>
      </c>
      <c r="J172" s="280">
        <v>50</v>
      </c>
      <c r="K172" s="321"/>
    </row>
    <row r="173" spans="2:11" ht="15" customHeight="1">
      <c r="B173" s="300"/>
      <c r="C173" s="280" t="s">
        <v>865</v>
      </c>
      <c r="D173" s="280"/>
      <c r="E173" s="280"/>
      <c r="F173" s="299" t="s">
        <v>844</v>
      </c>
      <c r="G173" s="280"/>
      <c r="H173" s="280" t="s">
        <v>904</v>
      </c>
      <c r="I173" s="280" t="s">
        <v>840</v>
      </c>
      <c r="J173" s="280">
        <v>50</v>
      </c>
      <c r="K173" s="321"/>
    </row>
    <row r="174" spans="2:11" ht="15" customHeight="1">
      <c r="B174" s="300"/>
      <c r="C174" s="280" t="s">
        <v>863</v>
      </c>
      <c r="D174" s="280"/>
      <c r="E174" s="280"/>
      <c r="F174" s="299" t="s">
        <v>844</v>
      </c>
      <c r="G174" s="280"/>
      <c r="H174" s="280" t="s">
        <v>904</v>
      </c>
      <c r="I174" s="280" t="s">
        <v>840</v>
      </c>
      <c r="J174" s="280">
        <v>50</v>
      </c>
      <c r="K174" s="321"/>
    </row>
    <row r="175" spans="2:11" ht="15" customHeight="1">
      <c r="B175" s="300"/>
      <c r="C175" s="280" t="s">
        <v>122</v>
      </c>
      <c r="D175" s="280"/>
      <c r="E175" s="280"/>
      <c r="F175" s="299" t="s">
        <v>838</v>
      </c>
      <c r="G175" s="280"/>
      <c r="H175" s="280" t="s">
        <v>905</v>
      </c>
      <c r="I175" s="280" t="s">
        <v>906</v>
      </c>
      <c r="J175" s="280"/>
      <c r="K175" s="321"/>
    </row>
    <row r="176" spans="2:11" ht="15" customHeight="1">
      <c r="B176" s="300"/>
      <c r="C176" s="280" t="s">
        <v>58</v>
      </c>
      <c r="D176" s="280"/>
      <c r="E176" s="280"/>
      <c r="F176" s="299" t="s">
        <v>838</v>
      </c>
      <c r="G176" s="280"/>
      <c r="H176" s="280" t="s">
        <v>907</v>
      </c>
      <c r="I176" s="280" t="s">
        <v>908</v>
      </c>
      <c r="J176" s="280">
        <v>1</v>
      </c>
      <c r="K176" s="321"/>
    </row>
    <row r="177" spans="2:11" ht="15" customHeight="1">
      <c r="B177" s="300"/>
      <c r="C177" s="280" t="s">
        <v>54</v>
      </c>
      <c r="D177" s="280"/>
      <c r="E177" s="280"/>
      <c r="F177" s="299" t="s">
        <v>838</v>
      </c>
      <c r="G177" s="280"/>
      <c r="H177" s="280" t="s">
        <v>909</v>
      </c>
      <c r="I177" s="280" t="s">
        <v>840</v>
      </c>
      <c r="J177" s="280">
        <v>20</v>
      </c>
      <c r="K177" s="321"/>
    </row>
    <row r="178" spans="2:11" ht="15" customHeight="1">
      <c r="B178" s="300"/>
      <c r="C178" s="280" t="s">
        <v>123</v>
      </c>
      <c r="D178" s="280"/>
      <c r="E178" s="280"/>
      <c r="F178" s="299" t="s">
        <v>838</v>
      </c>
      <c r="G178" s="280"/>
      <c r="H178" s="280" t="s">
        <v>910</v>
      </c>
      <c r="I178" s="280" t="s">
        <v>840</v>
      </c>
      <c r="J178" s="280">
        <v>255</v>
      </c>
      <c r="K178" s="321"/>
    </row>
    <row r="179" spans="2:11" ht="15" customHeight="1">
      <c r="B179" s="300"/>
      <c r="C179" s="280" t="s">
        <v>124</v>
      </c>
      <c r="D179" s="280"/>
      <c r="E179" s="280"/>
      <c r="F179" s="299" t="s">
        <v>838</v>
      </c>
      <c r="G179" s="280"/>
      <c r="H179" s="280" t="s">
        <v>803</v>
      </c>
      <c r="I179" s="280" t="s">
        <v>840</v>
      </c>
      <c r="J179" s="280">
        <v>10</v>
      </c>
      <c r="K179" s="321"/>
    </row>
    <row r="180" spans="2:11" ht="15" customHeight="1">
      <c r="B180" s="300"/>
      <c r="C180" s="280" t="s">
        <v>125</v>
      </c>
      <c r="D180" s="280"/>
      <c r="E180" s="280"/>
      <c r="F180" s="299" t="s">
        <v>838</v>
      </c>
      <c r="G180" s="280"/>
      <c r="H180" s="280" t="s">
        <v>911</v>
      </c>
      <c r="I180" s="280" t="s">
        <v>872</v>
      </c>
      <c r="J180" s="280"/>
      <c r="K180" s="321"/>
    </row>
    <row r="181" spans="2:11" ht="15" customHeight="1">
      <c r="B181" s="300"/>
      <c r="C181" s="280" t="s">
        <v>912</v>
      </c>
      <c r="D181" s="280"/>
      <c r="E181" s="280"/>
      <c r="F181" s="299" t="s">
        <v>838</v>
      </c>
      <c r="G181" s="280"/>
      <c r="H181" s="280" t="s">
        <v>913</v>
      </c>
      <c r="I181" s="280" t="s">
        <v>872</v>
      </c>
      <c r="J181" s="280"/>
      <c r="K181" s="321"/>
    </row>
    <row r="182" spans="2:11" ht="15" customHeight="1">
      <c r="B182" s="300"/>
      <c r="C182" s="280" t="s">
        <v>901</v>
      </c>
      <c r="D182" s="280"/>
      <c r="E182" s="280"/>
      <c r="F182" s="299" t="s">
        <v>838</v>
      </c>
      <c r="G182" s="280"/>
      <c r="H182" s="280" t="s">
        <v>914</v>
      </c>
      <c r="I182" s="280" t="s">
        <v>872</v>
      </c>
      <c r="J182" s="280"/>
      <c r="K182" s="321"/>
    </row>
    <row r="183" spans="2:11" ht="15" customHeight="1">
      <c r="B183" s="300"/>
      <c r="C183" s="280" t="s">
        <v>127</v>
      </c>
      <c r="D183" s="280"/>
      <c r="E183" s="280"/>
      <c r="F183" s="299" t="s">
        <v>844</v>
      </c>
      <c r="G183" s="280"/>
      <c r="H183" s="280" t="s">
        <v>915</v>
      </c>
      <c r="I183" s="280" t="s">
        <v>840</v>
      </c>
      <c r="J183" s="280">
        <v>50</v>
      </c>
      <c r="K183" s="321"/>
    </row>
    <row r="184" spans="2:11" ht="15" customHeight="1">
      <c r="B184" s="300"/>
      <c r="C184" s="280" t="s">
        <v>916</v>
      </c>
      <c r="D184" s="280"/>
      <c r="E184" s="280"/>
      <c r="F184" s="299" t="s">
        <v>844</v>
      </c>
      <c r="G184" s="280"/>
      <c r="H184" s="280" t="s">
        <v>917</v>
      </c>
      <c r="I184" s="280" t="s">
        <v>918</v>
      </c>
      <c r="J184" s="280"/>
      <c r="K184" s="321"/>
    </row>
    <row r="185" spans="2:11" ht="15" customHeight="1">
      <c r="B185" s="300"/>
      <c r="C185" s="280" t="s">
        <v>919</v>
      </c>
      <c r="D185" s="280"/>
      <c r="E185" s="280"/>
      <c r="F185" s="299" t="s">
        <v>844</v>
      </c>
      <c r="G185" s="280"/>
      <c r="H185" s="280" t="s">
        <v>920</v>
      </c>
      <c r="I185" s="280" t="s">
        <v>918</v>
      </c>
      <c r="J185" s="280"/>
      <c r="K185" s="321"/>
    </row>
    <row r="186" spans="2:11" ht="15" customHeight="1">
      <c r="B186" s="300"/>
      <c r="C186" s="280" t="s">
        <v>921</v>
      </c>
      <c r="D186" s="280"/>
      <c r="E186" s="280"/>
      <c r="F186" s="299" t="s">
        <v>844</v>
      </c>
      <c r="G186" s="280"/>
      <c r="H186" s="280" t="s">
        <v>922</v>
      </c>
      <c r="I186" s="280" t="s">
        <v>918</v>
      </c>
      <c r="J186" s="280"/>
      <c r="K186" s="321"/>
    </row>
    <row r="187" spans="2:11" ht="15" customHeight="1">
      <c r="B187" s="300"/>
      <c r="C187" s="333" t="s">
        <v>923</v>
      </c>
      <c r="D187" s="280"/>
      <c r="E187" s="280"/>
      <c r="F187" s="299" t="s">
        <v>844</v>
      </c>
      <c r="G187" s="280"/>
      <c r="H187" s="280" t="s">
        <v>924</v>
      </c>
      <c r="I187" s="280" t="s">
        <v>925</v>
      </c>
      <c r="J187" s="334" t="s">
        <v>926</v>
      </c>
      <c r="K187" s="321"/>
    </row>
    <row r="188" spans="2:11" ht="15" customHeight="1">
      <c r="B188" s="300"/>
      <c r="C188" s="285" t="s">
        <v>43</v>
      </c>
      <c r="D188" s="280"/>
      <c r="E188" s="280"/>
      <c r="F188" s="299" t="s">
        <v>838</v>
      </c>
      <c r="G188" s="280"/>
      <c r="H188" s="276" t="s">
        <v>927</v>
      </c>
      <c r="I188" s="280" t="s">
        <v>928</v>
      </c>
      <c r="J188" s="280"/>
      <c r="K188" s="321"/>
    </row>
    <row r="189" spans="2:11" ht="15" customHeight="1">
      <c r="B189" s="300"/>
      <c r="C189" s="285" t="s">
        <v>929</v>
      </c>
      <c r="D189" s="280"/>
      <c r="E189" s="280"/>
      <c r="F189" s="299" t="s">
        <v>838</v>
      </c>
      <c r="G189" s="280"/>
      <c r="H189" s="280" t="s">
        <v>930</v>
      </c>
      <c r="I189" s="280" t="s">
        <v>872</v>
      </c>
      <c r="J189" s="280"/>
      <c r="K189" s="321"/>
    </row>
    <row r="190" spans="2:11" ht="15" customHeight="1">
      <c r="B190" s="300"/>
      <c r="C190" s="285" t="s">
        <v>931</v>
      </c>
      <c r="D190" s="280"/>
      <c r="E190" s="280"/>
      <c r="F190" s="299" t="s">
        <v>838</v>
      </c>
      <c r="G190" s="280"/>
      <c r="H190" s="280" t="s">
        <v>932</v>
      </c>
      <c r="I190" s="280" t="s">
        <v>872</v>
      </c>
      <c r="J190" s="280"/>
      <c r="K190" s="321"/>
    </row>
    <row r="191" spans="2:11" ht="15" customHeight="1">
      <c r="B191" s="300"/>
      <c r="C191" s="285" t="s">
        <v>933</v>
      </c>
      <c r="D191" s="280"/>
      <c r="E191" s="280"/>
      <c r="F191" s="299" t="s">
        <v>844</v>
      </c>
      <c r="G191" s="280"/>
      <c r="H191" s="280" t="s">
        <v>934</v>
      </c>
      <c r="I191" s="280" t="s">
        <v>872</v>
      </c>
      <c r="J191" s="280"/>
      <c r="K191" s="321"/>
    </row>
    <row r="192" spans="2:11" ht="15" customHeight="1">
      <c r="B192" s="327"/>
      <c r="C192" s="335"/>
      <c r="D192" s="309"/>
      <c r="E192" s="309"/>
      <c r="F192" s="309"/>
      <c r="G192" s="309"/>
      <c r="H192" s="309"/>
      <c r="I192" s="309"/>
      <c r="J192" s="309"/>
      <c r="K192" s="328"/>
    </row>
    <row r="193" spans="2:11" ht="18.75" customHeight="1">
      <c r="B193" s="276"/>
      <c r="C193" s="280"/>
      <c r="D193" s="280"/>
      <c r="E193" s="280"/>
      <c r="F193" s="299"/>
      <c r="G193" s="280"/>
      <c r="H193" s="280"/>
      <c r="I193" s="280"/>
      <c r="J193" s="280"/>
      <c r="K193" s="276"/>
    </row>
    <row r="194" spans="2:11" ht="18.75" customHeight="1">
      <c r="B194" s="276"/>
      <c r="C194" s="280"/>
      <c r="D194" s="280"/>
      <c r="E194" s="280"/>
      <c r="F194" s="299"/>
      <c r="G194" s="280"/>
      <c r="H194" s="280"/>
      <c r="I194" s="280"/>
      <c r="J194" s="280"/>
      <c r="K194" s="276"/>
    </row>
    <row r="195" spans="2:11" ht="18.75" customHeight="1">
      <c r="B195" s="286"/>
      <c r="C195" s="286"/>
      <c r="D195" s="286"/>
      <c r="E195" s="286"/>
      <c r="F195" s="286"/>
      <c r="G195" s="286"/>
      <c r="H195" s="286"/>
      <c r="I195" s="286"/>
      <c r="J195" s="286"/>
      <c r="K195" s="286"/>
    </row>
    <row r="196" spans="2:11" ht="13.5">
      <c r="B196" s="268"/>
      <c r="C196" s="269"/>
      <c r="D196" s="269"/>
      <c r="E196" s="269"/>
      <c r="F196" s="269"/>
      <c r="G196" s="269"/>
      <c r="H196" s="269"/>
      <c r="I196" s="269"/>
      <c r="J196" s="269"/>
      <c r="K196" s="270"/>
    </row>
    <row r="197" spans="2:11" ht="21">
      <c r="B197" s="271"/>
      <c r="C197" s="395" t="s">
        <v>935</v>
      </c>
      <c r="D197" s="395"/>
      <c r="E197" s="395"/>
      <c r="F197" s="395"/>
      <c r="G197" s="395"/>
      <c r="H197" s="395"/>
      <c r="I197" s="395"/>
      <c r="J197" s="395"/>
      <c r="K197" s="272"/>
    </row>
    <row r="198" spans="2:11" ht="25.5" customHeight="1">
      <c r="B198" s="271"/>
      <c r="C198" s="336" t="s">
        <v>936</v>
      </c>
      <c r="D198" s="336"/>
      <c r="E198" s="336"/>
      <c r="F198" s="336" t="s">
        <v>937</v>
      </c>
      <c r="G198" s="337"/>
      <c r="H198" s="394" t="s">
        <v>938</v>
      </c>
      <c r="I198" s="394"/>
      <c r="J198" s="394"/>
      <c r="K198" s="272"/>
    </row>
    <row r="199" spans="2:11" ht="5.25" customHeight="1">
      <c r="B199" s="300"/>
      <c r="C199" s="297"/>
      <c r="D199" s="297"/>
      <c r="E199" s="297"/>
      <c r="F199" s="297"/>
      <c r="G199" s="280"/>
      <c r="H199" s="297"/>
      <c r="I199" s="297"/>
      <c r="J199" s="297"/>
      <c r="K199" s="321"/>
    </row>
    <row r="200" spans="2:11" ht="15" customHeight="1">
      <c r="B200" s="300"/>
      <c r="C200" s="280" t="s">
        <v>928</v>
      </c>
      <c r="D200" s="280"/>
      <c r="E200" s="280"/>
      <c r="F200" s="299" t="s">
        <v>44</v>
      </c>
      <c r="G200" s="280"/>
      <c r="H200" s="393" t="s">
        <v>939</v>
      </c>
      <c r="I200" s="393"/>
      <c r="J200" s="393"/>
      <c r="K200" s="321"/>
    </row>
    <row r="201" spans="2:11" ht="15" customHeight="1">
      <c r="B201" s="300"/>
      <c r="C201" s="306"/>
      <c r="D201" s="280"/>
      <c r="E201" s="280"/>
      <c r="F201" s="299" t="s">
        <v>45</v>
      </c>
      <c r="G201" s="280"/>
      <c r="H201" s="393" t="s">
        <v>940</v>
      </c>
      <c r="I201" s="393"/>
      <c r="J201" s="393"/>
      <c r="K201" s="321"/>
    </row>
    <row r="202" spans="2:11" ht="15" customHeight="1">
      <c r="B202" s="300"/>
      <c r="C202" s="306"/>
      <c r="D202" s="280"/>
      <c r="E202" s="280"/>
      <c r="F202" s="299" t="s">
        <v>48</v>
      </c>
      <c r="G202" s="280"/>
      <c r="H202" s="393" t="s">
        <v>941</v>
      </c>
      <c r="I202" s="393"/>
      <c r="J202" s="393"/>
      <c r="K202" s="321"/>
    </row>
    <row r="203" spans="2:11" ht="15" customHeight="1">
      <c r="B203" s="300"/>
      <c r="C203" s="280"/>
      <c r="D203" s="280"/>
      <c r="E203" s="280"/>
      <c r="F203" s="299" t="s">
        <v>46</v>
      </c>
      <c r="G203" s="280"/>
      <c r="H203" s="393" t="s">
        <v>942</v>
      </c>
      <c r="I203" s="393"/>
      <c r="J203" s="393"/>
      <c r="K203" s="321"/>
    </row>
    <row r="204" spans="2:11" ht="15" customHeight="1">
      <c r="B204" s="300"/>
      <c r="C204" s="280"/>
      <c r="D204" s="280"/>
      <c r="E204" s="280"/>
      <c r="F204" s="299" t="s">
        <v>47</v>
      </c>
      <c r="G204" s="280"/>
      <c r="H204" s="393" t="s">
        <v>943</v>
      </c>
      <c r="I204" s="393"/>
      <c r="J204" s="393"/>
      <c r="K204" s="321"/>
    </row>
    <row r="205" spans="2:11" ht="15" customHeight="1">
      <c r="B205" s="300"/>
      <c r="C205" s="280"/>
      <c r="D205" s="280"/>
      <c r="E205" s="280"/>
      <c r="F205" s="299"/>
      <c r="G205" s="280"/>
      <c r="H205" s="280"/>
      <c r="I205" s="280"/>
      <c r="J205" s="280"/>
      <c r="K205" s="321"/>
    </row>
    <row r="206" spans="2:11" ht="15" customHeight="1">
      <c r="B206" s="300"/>
      <c r="C206" s="280" t="s">
        <v>884</v>
      </c>
      <c r="D206" s="280"/>
      <c r="E206" s="280"/>
      <c r="F206" s="299" t="s">
        <v>80</v>
      </c>
      <c r="G206" s="280"/>
      <c r="H206" s="393" t="s">
        <v>944</v>
      </c>
      <c r="I206" s="393"/>
      <c r="J206" s="393"/>
      <c r="K206" s="321"/>
    </row>
    <row r="207" spans="2:11" ht="15" customHeight="1">
      <c r="B207" s="300"/>
      <c r="C207" s="306"/>
      <c r="D207" s="280"/>
      <c r="E207" s="280"/>
      <c r="F207" s="299" t="s">
        <v>782</v>
      </c>
      <c r="G207" s="280"/>
      <c r="H207" s="393" t="s">
        <v>783</v>
      </c>
      <c r="I207" s="393"/>
      <c r="J207" s="393"/>
      <c r="K207" s="321"/>
    </row>
    <row r="208" spans="2:11" ht="15" customHeight="1">
      <c r="B208" s="300"/>
      <c r="C208" s="280"/>
      <c r="D208" s="280"/>
      <c r="E208" s="280"/>
      <c r="F208" s="299" t="s">
        <v>780</v>
      </c>
      <c r="G208" s="280"/>
      <c r="H208" s="393" t="s">
        <v>945</v>
      </c>
      <c r="I208" s="393"/>
      <c r="J208" s="393"/>
      <c r="K208" s="321"/>
    </row>
    <row r="209" spans="2:11" ht="15" customHeight="1">
      <c r="B209" s="338"/>
      <c r="C209" s="306"/>
      <c r="D209" s="306"/>
      <c r="E209" s="306"/>
      <c r="F209" s="299" t="s">
        <v>90</v>
      </c>
      <c r="G209" s="285"/>
      <c r="H209" s="392" t="s">
        <v>784</v>
      </c>
      <c r="I209" s="392"/>
      <c r="J209" s="392"/>
      <c r="K209" s="339"/>
    </row>
    <row r="210" spans="2:11" ht="15" customHeight="1">
      <c r="B210" s="338"/>
      <c r="C210" s="306"/>
      <c r="D210" s="306"/>
      <c r="E210" s="306"/>
      <c r="F210" s="299" t="s">
        <v>785</v>
      </c>
      <c r="G210" s="285"/>
      <c r="H210" s="392" t="s">
        <v>946</v>
      </c>
      <c r="I210" s="392"/>
      <c r="J210" s="392"/>
      <c r="K210" s="339"/>
    </row>
    <row r="211" spans="2:11" ht="15" customHeight="1">
      <c r="B211" s="338"/>
      <c r="C211" s="306"/>
      <c r="D211" s="306"/>
      <c r="E211" s="306"/>
      <c r="F211" s="340"/>
      <c r="G211" s="285"/>
      <c r="H211" s="341"/>
      <c r="I211" s="341"/>
      <c r="J211" s="341"/>
      <c r="K211" s="339"/>
    </row>
    <row r="212" spans="2:11" ht="15" customHeight="1">
      <c r="B212" s="338"/>
      <c r="C212" s="280" t="s">
        <v>908</v>
      </c>
      <c r="D212" s="306"/>
      <c r="E212" s="306"/>
      <c r="F212" s="299">
        <v>1</v>
      </c>
      <c r="G212" s="285"/>
      <c r="H212" s="392" t="s">
        <v>947</v>
      </c>
      <c r="I212" s="392"/>
      <c r="J212" s="392"/>
      <c r="K212" s="339"/>
    </row>
    <row r="213" spans="2:11" ht="15" customHeight="1">
      <c r="B213" s="338"/>
      <c r="C213" s="306"/>
      <c r="D213" s="306"/>
      <c r="E213" s="306"/>
      <c r="F213" s="299">
        <v>2</v>
      </c>
      <c r="G213" s="285"/>
      <c r="H213" s="392" t="s">
        <v>948</v>
      </c>
      <c r="I213" s="392"/>
      <c r="J213" s="392"/>
      <c r="K213" s="339"/>
    </row>
    <row r="214" spans="2:11" ht="15" customHeight="1">
      <c r="B214" s="338"/>
      <c r="C214" s="306"/>
      <c r="D214" s="306"/>
      <c r="E214" s="306"/>
      <c r="F214" s="299">
        <v>3</v>
      </c>
      <c r="G214" s="285"/>
      <c r="H214" s="392" t="s">
        <v>949</v>
      </c>
      <c r="I214" s="392"/>
      <c r="J214" s="392"/>
      <c r="K214" s="339"/>
    </row>
    <row r="215" spans="2:11" ht="15" customHeight="1">
      <c r="B215" s="338"/>
      <c r="C215" s="306"/>
      <c r="D215" s="306"/>
      <c r="E215" s="306"/>
      <c r="F215" s="299">
        <v>4</v>
      </c>
      <c r="G215" s="285"/>
      <c r="H215" s="392" t="s">
        <v>950</v>
      </c>
      <c r="I215" s="392"/>
      <c r="J215" s="392"/>
      <c r="K215" s="339"/>
    </row>
    <row r="216" spans="2:11" ht="12.75" customHeight="1">
      <c r="B216" s="342"/>
      <c r="C216" s="343"/>
      <c r="D216" s="343"/>
      <c r="E216" s="343"/>
      <c r="F216" s="343"/>
      <c r="G216" s="343"/>
      <c r="H216" s="343"/>
      <c r="I216" s="343"/>
      <c r="J216" s="343"/>
      <c r="K216" s="344"/>
    </row>
  </sheetData>
  <sheetProtection formatCells="0" formatColumns="0" formatRows="0" insertColumns="0" insertRows="0" insertHyperlinks="0" deleteColumns="0" deleteRows="0" sort="0" autoFilter="0" pivotTables="0"/>
  <mergeCells count="77">
    <mergeCell ref="F17:J17"/>
    <mergeCell ref="C3:J3"/>
    <mergeCell ref="C9:J9"/>
    <mergeCell ref="D11:J11"/>
    <mergeCell ref="D14:J14"/>
    <mergeCell ref="D15:J15"/>
    <mergeCell ref="F16:J16"/>
    <mergeCell ref="D10:J10"/>
    <mergeCell ref="D13:J13"/>
    <mergeCell ref="C4:J4"/>
    <mergeCell ref="C6:J6"/>
    <mergeCell ref="C7:J7"/>
    <mergeCell ref="C23:J23"/>
    <mergeCell ref="D25:J25"/>
    <mergeCell ref="C24:J24"/>
    <mergeCell ref="F18:J18"/>
    <mergeCell ref="F21:J21"/>
    <mergeCell ref="F19:J19"/>
    <mergeCell ref="F20:J20"/>
    <mergeCell ref="D31:J31"/>
    <mergeCell ref="D32:J32"/>
    <mergeCell ref="D29:J29"/>
    <mergeCell ref="D28:J28"/>
    <mergeCell ref="D26:J26"/>
    <mergeCell ref="G43:J43"/>
    <mergeCell ref="G42:J42"/>
    <mergeCell ref="D33:J33"/>
    <mergeCell ref="G38:J38"/>
    <mergeCell ref="G39:J39"/>
    <mergeCell ref="G40:J40"/>
    <mergeCell ref="G41:J41"/>
    <mergeCell ref="G34:J34"/>
    <mergeCell ref="G35:J35"/>
    <mergeCell ref="G36:J36"/>
    <mergeCell ref="G37:J37"/>
    <mergeCell ref="D57:J57"/>
    <mergeCell ref="D56:J56"/>
    <mergeCell ref="D45:J45"/>
    <mergeCell ref="C50:J50"/>
    <mergeCell ref="C52:J52"/>
    <mergeCell ref="C53:J53"/>
    <mergeCell ref="C55:J55"/>
    <mergeCell ref="D49:J49"/>
    <mergeCell ref="E48:J48"/>
    <mergeCell ref="E47:J47"/>
    <mergeCell ref="E46:J46"/>
    <mergeCell ref="D59:J59"/>
    <mergeCell ref="D60:J60"/>
    <mergeCell ref="D63:J63"/>
    <mergeCell ref="D61:J61"/>
    <mergeCell ref="D58:J58"/>
    <mergeCell ref="D68:J68"/>
    <mergeCell ref="D66:J66"/>
    <mergeCell ref="D65:J65"/>
    <mergeCell ref="D67:J67"/>
    <mergeCell ref="D64:J64"/>
    <mergeCell ref="C163:J163"/>
    <mergeCell ref="C120:J120"/>
    <mergeCell ref="C145:J145"/>
    <mergeCell ref="C100:J100"/>
    <mergeCell ref="C73:J73"/>
    <mergeCell ref="H198:J198"/>
    <mergeCell ref="C197:J197"/>
    <mergeCell ref="H206:J206"/>
    <mergeCell ref="H204:J204"/>
    <mergeCell ref="H202:J202"/>
    <mergeCell ref="H200:J200"/>
    <mergeCell ref="H215:J215"/>
    <mergeCell ref="H208:J208"/>
    <mergeCell ref="H203:J203"/>
    <mergeCell ref="H201:J201"/>
    <mergeCell ref="H212:J212"/>
    <mergeCell ref="H214:J214"/>
    <mergeCell ref="H213:J213"/>
    <mergeCell ref="H210:J210"/>
    <mergeCell ref="H209:J209"/>
    <mergeCell ref="H207:J20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PC-PC\PC</dc:creator>
  <cp:keywords/>
  <dc:description/>
  <cp:lastModifiedBy>PC</cp:lastModifiedBy>
  <dcterms:created xsi:type="dcterms:W3CDTF">2019-04-24T06:00:08Z</dcterms:created>
  <dcterms:modified xsi:type="dcterms:W3CDTF">2019-04-24T06:02:55Z</dcterms:modified>
  <cp:category/>
  <cp:version/>
  <cp:contentType/>
  <cp:contentStatus/>
</cp:coreProperties>
</file>