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0_SO 000" sheetId="2" r:id="rId2"/>
    <sheet name="SO 181_SO 181" sheetId="3" r:id="rId3"/>
    <sheet name="SO 201_SO 201" sheetId="4" r:id="rId4"/>
    <sheet name="SO 401_SO 401" sheetId="5" r:id="rId5"/>
    <sheet name="URS SO401 LAVKA CERNOV" sheetId="6" r:id="rId6"/>
  </sheets>
  <definedNames/>
  <calcPr fullCalcOnLoad="1"/>
</workbook>
</file>

<file path=xl/sharedStrings.xml><?xml version="1.0" encoding="utf-8"?>
<sst xmlns="http://schemas.openxmlformats.org/spreadsheetml/2006/main" count="1857" uniqueCount="714">
  <si>
    <t>Firma: Pontex, spol. s r.o.</t>
  </si>
  <si>
    <t>Soupis objektů s DPH</t>
  </si>
  <si>
    <t>Stavba: 1718501Chom-lav - Oprava a modernizace lávky pro pěší přes I/13 - nádraží ČD, ul. Černovická, Chomutov</t>
  </si>
  <si>
    <t>Varianta: ZŘ - Základní řešení</t>
  </si>
  <si>
    <t>Odbytová cena:</t>
  </si>
  <si>
    <t>OC+DPH:</t>
  </si>
  <si>
    <t>Objekt</t>
  </si>
  <si>
    <t>Popis</t>
  </si>
  <si>
    <t>OC</t>
  </si>
  <si>
    <t>DPH</t>
  </si>
  <si>
    <t>OC+DPH</t>
  </si>
  <si>
    <t>ASPE10</t>
  </si>
  <si>
    <t>S</t>
  </si>
  <si>
    <t>Příloha k formuláři pro ocenění nabídky</t>
  </si>
  <si>
    <t>Stavba:</t>
  </si>
  <si>
    <t>1718501Chom-lav</t>
  </si>
  <si>
    <t>Oprava a modernizace lávky pro pěší přes I/13 - nádraží ČD, ul. Černovická, Chomutov</t>
  </si>
  <si>
    <t>O</t>
  </si>
  <si>
    <t>Objekt:</t>
  </si>
  <si>
    <t>SO 000</t>
  </si>
  <si>
    <t>Vedlejší a ostatní náklady</t>
  </si>
  <si>
    <t>O1</t>
  </si>
  <si>
    <t>Rozpočet:</t>
  </si>
  <si>
    <t>0,00</t>
  </si>
  <si>
    <t>15,00</t>
  </si>
  <si>
    <t>21,00</t>
  </si>
  <si>
    <t>3</t>
  </si>
  <si>
    <t>2</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</si>
  <si>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</si>
  <si>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</si>
  <si>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</si>
  <si>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</si>
  <si>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</si>
  <si>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</si>
  <si>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</si>
  <si>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</si>
  <si>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</si>
  <si>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</si>
  <si>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</si>
  <si>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</si>
  <si>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</si>
  <si>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</si>
  <si>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</si>
  <si>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</si>
  <si>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</si>
  <si>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</si>
  <si>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</si>
  <si>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</si>
  <si>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00410R</t>
  </si>
  <si>
    <t/>
  </si>
  <si>
    <t>Vedlejší náklady</t>
  </si>
  <si>
    <t>KPL</t>
  </si>
  <si>
    <t>PP</t>
  </si>
  <si>
    <t>obsahují zejména náklady na: 
- ztížené výrobní podmínky související s umístěním stavby, provozními nebo 
dopravními omezeními (zkrápění vodou, během realizace ( jak v rámci TP betony , tak v rámci demolic - prach))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</si>
  <si>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VV</t>
  </si>
  <si>
    <t>TS</t>
  </si>
  <si>
    <t>00420R</t>
  </si>
  <si>
    <t>Ostatní náklady</t>
  </si>
  <si>
    <t>obsahují zejména náklady na: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pasportizace stavbou dotčených ploch a objektů 
- všechny další nutné činnosti k řádnému a úplnému zhotovení předmětu díla 
zřejmé ze zadávací dokumentace nebo místních podmínek</t>
  </si>
  <si>
    <t>02520</t>
  </si>
  <si>
    <t>ZKOUŠENÍ MATERIÁLŮ NEZÁVISLOU ZKUŠEBNOU</t>
  </si>
  <si>
    <t>dle TKP, ZTKP</t>
  </si>
  <si>
    <t>zahrnuje veškeré náklady spojené s objednatelem požadovanými zkouškami</t>
  </si>
  <si>
    <t>02730</t>
  </si>
  <si>
    <t>POMOC PRÁCE ZŘÍZ NEBO ZAJIŠŤ OCHRANU INŽENÝRSKÝCH SÍTÍ</t>
  </si>
  <si>
    <t>zajištění ochrany všech stávajících vedení sítí po dobu stavby</t>
  </si>
  <si>
    <t>zahrnuje veškeré náklady spojené s objednatelem požadovanými zařízeními</t>
  </si>
  <si>
    <t>02851</t>
  </si>
  <si>
    <t>PRŮZKUMNÉ PRÁCE DIAGNOSTIKY KONSTRUKCÍ NA POVRCHU</t>
  </si>
  <si>
    <t>diagnostický průzkum po odbourání a otryskání, vč. kotevních oblastí a předpínací výztuže v čelech NK, kontrola dutin,návrh rozsahu sanace a pod</t>
  </si>
  <si>
    <t>zahrnuje veškeré náklady spojené s objednatelem požadovanými pracemi</t>
  </si>
  <si>
    <t>02910</t>
  </si>
  <si>
    <t>A</t>
  </si>
  <si>
    <t>OSTATNÍ POŽADAVKY - ZEMĚMĚŘIČSKÁ MĚŘENÍ</t>
  </si>
  <si>
    <t>vytyčení stávajících IS</t>
  </si>
  <si>
    <t>zahrnuje veškeré náklady spojené s objednatelem požadovanými pracemi,   
- pro stanovení orientační investorské ceny určete jednotkovou cenu jako 1% odhadované ceny stavby</t>
  </si>
  <si>
    <t>7</t>
  </si>
  <si>
    <t>B</t>
  </si>
  <si>
    <t>vytyčení hranice staveniště, vč.vyhotovení vytyčovacího protokolu stavby</t>
  </si>
  <si>
    <t>zahrnuje veškeré náklady spojené s objednatelem požadovanými pracemi,  
- pro stanovení orientační investorské ceny určete jednotkovou cenu jako 1% odhadované ceny stavby</t>
  </si>
  <si>
    <t>8</t>
  </si>
  <si>
    <t>029113</t>
  </si>
  <si>
    <t>OSTATNÍ POŽADAVKY - GEODETICKÉ ZAMĚŘENÍ - CELKY</t>
  </si>
  <si>
    <t>KUS</t>
  </si>
  <si>
    <t>Zaměření skutečného stavu po dokončení stavby vč.zákresu do katastrální mapy a její digitalizace</t>
  </si>
  <si>
    <t>02940</t>
  </si>
  <si>
    <t>OSTATNÍ POŽADAVKY - VYPRACOVÁNÍ DOKUMENTACE</t>
  </si>
  <si>
    <t>technické předpisy (betonáž, izolace, sanace, PKO, tryskání apod.)</t>
  </si>
  <si>
    <t>VTD prefabrikátů schodiště 
VTD podpěrné skruže schodiště</t>
  </si>
  <si>
    <t>1=1,000 [A]</t>
  </si>
  <si>
    <t>11</t>
  </si>
  <si>
    <t>C</t>
  </si>
  <si>
    <t>plán sledování a údržby mostu</t>
  </si>
  <si>
    <t>12</t>
  </si>
  <si>
    <t>02943</t>
  </si>
  <si>
    <t>OSTATNÍ POŽADAVKY - VYPRACOVÁNÍ RDS</t>
  </si>
  <si>
    <t>RDS-Z-PDS - pro celou stavbu</t>
  </si>
  <si>
    <t>13</t>
  </si>
  <si>
    <t>02944</t>
  </si>
  <si>
    <t>OSTAT POŽADAVKY - DOKUMENTACE SKUTEČ PROVEDENÍ V DIGIT FORMĚ</t>
  </si>
  <si>
    <t>skutečného provedení stavby</t>
  </si>
  <si>
    <t>14</t>
  </si>
  <si>
    <t>02945</t>
  </si>
  <si>
    <t>OSTAT POŽADAVKY - GEOMETRICKÝ PLÁN</t>
  </si>
  <si>
    <t>Ve 12-ti vyhotoveních</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</si>
  <si>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</si>
  <si>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15</t>
  </si>
  <si>
    <t>02946</t>
  </si>
  <si>
    <t>OSTAT POŽADAVKY - FOTODOKUMENTACE</t>
  </si>
  <si>
    <t>Včetně zdokumentování stávajícího stavu během demolice a pasportizace 
přilehlých ploch, okolí a konstrukcí</t>
  </si>
  <si>
    <t>položka zahrnuje: 
- fotodokumentaci zadavatelem požadovaného děje a konstrukcí v požadovaných časových intervalech 
- zadavatelem specifikované výstupy (fotografie v papírovém a digitálním formátu) v požadovaném počtu</t>
  </si>
  <si>
    <t>16</t>
  </si>
  <si>
    <t>02950</t>
  </si>
  <si>
    <t>OSTATNÍ POŽADAVKY - POSUDKY, KONTROLY, REVIZNÍ ZPRÁVY</t>
  </si>
  <si>
    <t>havarijní plán</t>
  </si>
  <si>
    <t>17</t>
  </si>
  <si>
    <t>02960</t>
  </si>
  <si>
    <t>OSTATNÍ POŽADAVKY - ODBORNÝ DOZOR</t>
  </si>
  <si>
    <t>Technicko inženýrská činnost projektanta</t>
  </si>
  <si>
    <t>zahrnuje veškeré náklady spojené s objednatelem požadovaným dozorem</t>
  </si>
  <si>
    <t>18</t>
  </si>
  <si>
    <t>Inženýrská činnost pro DIO</t>
  </si>
  <si>
    <t>19</t>
  </si>
  <si>
    <t>Geotechnický dohled</t>
  </si>
  <si>
    <t>20</t>
  </si>
  <si>
    <t>02991</t>
  </si>
  <si>
    <t>OSTATNÍ POŽADAVKY - INFORMAČNÍ TABULE</t>
  </si>
  <si>
    <t>Označení stavby dle směrnic investora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</si>
  <si>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</si>
  <si>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21</t>
  </si>
  <si>
    <t>03100</t>
  </si>
  <si>
    <t>ZAŘÍZENÍ STAVENIŠTĚ - ZŘÍZENÍ, PROVOZ, DEMONTÁŽ</t>
  </si>
  <si>
    <t>vč.oplocení staveniště, proviz.zábradlí a pod. 
Vč. případného nájmu pozemku, vč. provizorních komunikací a případných záborů 
vč. buňkoviště, toalet a dalšího zařízení nezbytného pro provoz a řízení stavby po 
celou dobu její výstavby 
vč.ostrahy</t>
  </si>
  <si>
    <t>zahrnuje objednatelem povolené náklady na pořízení (event. pronájem), provozování, udržování a likvidaci zhotovitelova zařízení</t>
  </si>
  <si>
    <t>22</t>
  </si>
  <si>
    <t>03999R</t>
  </si>
  <si>
    <t>PŘÍPLATEK ZA PRÁCE MALÉHO ROZSAHU</t>
  </si>
  <si>
    <t>Odhad 
Zahrnuje zvýšené náklady spojené s provedením prací, u nichž vlivem malého rozsahu náklady na dopravu, zajištění stroj.vybavení a pod. neobvykle navyšují jednotkovou cenu</t>
  </si>
  <si>
    <t>SO 181</t>
  </si>
  <si>
    <t>Dopravně inženýrská opatření</t>
  </si>
  <si>
    <t>02720</t>
  </si>
  <si>
    <t>POMOC PRÁCE ZŘÍZ NEBO ZAJIŠŤ REGULACI A OCHRANU DOPRAVY</t>
  </si>
  <si>
    <t>položka zahrnuje dopravně inženýrská opatření v průběhu celé stavby (dle schváleného plánu ZOV a vyjádření DI PČR), zahrnuje osazení, přesuny a odvoz provizorního dopravního značení. Zahrnuje dočasné dopravní značení, semafory, dopravní zařízení (např citybloky, provizorní betonová a ocelová svodidla, ochranná zábradlí, světelné výstražné zařízení atd.) oplocení a všechny související práce po dobu trvání stavby Součástí položky je i údržba a péče o dopravně inženýrská opatření v průběhu celé stavby. 
Součástí je i průběžný a závěrečný úklid komunikací, veřejných ploch, v případě potřeby i soukromých ploch a zahrady. 
Součástí položky je vyřízení DIR včetně jeho projednání.</t>
  </si>
  <si>
    <t>Komunikace</t>
  </si>
  <si>
    <t>57790A</t>
  </si>
  <si>
    <t>VÝSPRAVA VÝTLUKŮ SMĚSÍ ACO (KUBATURA)</t>
  </si>
  <si>
    <t>M3</t>
  </si>
  <si>
    <t>Oprava povrchů vozovek poškozených stavbou. Včetně zajištění DIO pro zhotovení prací. 
Dle nároků správců a TDI v rozsahu poškození oproti původnímu stavu</t>
  </si>
  <si>
    <t>odhad  20,0=20,000 [A]</t>
  </si>
  <si>
    <t>- odfrézování nebo jiné odstranění poškozených vozovkových vrstev  
- zaříznutí hran  
- vyčištění  
- nátěr  
- dodání a výplň předepsanou zhutněnou balenou asfaltovou směsí  
- asfaltová zálivka</t>
  </si>
  <si>
    <t>SO 201</t>
  </si>
  <si>
    <t>Rekonstrukce lávky</t>
  </si>
  <si>
    <t>014211</t>
  </si>
  <si>
    <t>POPLATKY ZA ZEMNÍK - ORNICE</t>
  </si>
  <si>
    <t>vč.dovozu na stavbu</t>
  </si>
  <si>
    <t>70,0*0,1=7,000 [A]</t>
  </si>
  <si>
    <t>zahrnuje veškeré poplatky majiteli zemníku související s nákupem zeminy (nikoliv s otvírkou zemníku)</t>
  </si>
  <si>
    <t>015111</t>
  </si>
  <si>
    <t>POPLATKY ZA LIKVIDACŮ ODPADŮ NEKONTAMINOVANÝCH - 17 05 04 VYTĚŽENÉ ZEMINY A HORNINY - I. TŘÍDA TĚŽITELNOSTI</t>
  </si>
  <si>
    <t>T</t>
  </si>
  <si>
    <t>pol.131738  7,16*2,0=14,320 [A] 
pol.133738  5,0*2,0=10,000 [B] 
Celkem: A+B=24,320 [C]</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</si>
  <si>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</si>
  <si>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015130</t>
  </si>
  <si>
    <t>POPLATKY ZA LIKVIDACŮ ODPADŮ NEKONTAMINOVANÝCH - 17 03 02 VYBOURANÝ ASFALTOVÝ BETON BEZ DEHTU</t>
  </si>
  <si>
    <t>pol.113138  24,12*2,4=57,888 [A] 
pol.113338  4,44*2,4=10,656 [B] 
Celkem: A+B=68,544 [C]</t>
  </si>
  <si>
    <t>015140</t>
  </si>
  <si>
    <t>POPLATKY ZA LIKVIDACŮ ODPADŮ NEKONTAMINOVANÝCH - 17 01 01 BETON Z DEMOLIC OBJEKTŮ, ZÁKLADŮ TV</t>
  </si>
  <si>
    <t>beton, železobeton</t>
  </si>
  <si>
    <t>pol.966118  13,766*2,5=34,415 [A] 
pol.966168  47,658*2,5=119,145 [B] 
pol.97816  14,472*2,3=33,286 [C] 
Celkem: A+B+C=186,846 [D]</t>
  </si>
  <si>
    <t>015670</t>
  </si>
  <si>
    <t>POPLATKY ZA LIKVIDACŮ ODPADŮ NEBEZPEČNÝCH - 17 01 06* KONTAMINOVANÁ STAVEBNÍ SUŤ A BETONY Z DEMOLIC</t>
  </si>
  <si>
    <t>znečištěný písek po tryskání odhalené výztuže - odhad 50 kg/m2   
pol.938652   66,553*0,050=3,328 [A]</t>
  </si>
  <si>
    <t>015760</t>
  </si>
  <si>
    <t>POPLATKY ZA LIKVIDACŮ ODPADŮ NEBEZPEČNÝCH - 17 06 03* IZOLAČNÍ MATERIÁLY OBSAHUJÍCÍ NEBEZPEČNÉ LÁTKY</t>
  </si>
  <si>
    <t>pol.97817  192,96*0,01*2,4=4,631 [A]</t>
  </si>
  <si>
    <t>029412</t>
  </si>
  <si>
    <t>OSTATNÍ POŽADAVKY - VYPRACOVÁNÍ MOSTNÍHO LISTU</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</si>
  <si>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</si>
  <si>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</si>
  <si>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</si>
  <si>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Zemní práce</t>
  </si>
  <si>
    <t>11120</t>
  </si>
  <si>
    <t>ODSTRANĚNÍ KŘOVIN</t>
  </si>
  <si>
    <t>M2</t>
  </si>
  <si>
    <t>vč.likvidace (štěpkování, spálení)</t>
  </si>
  <si>
    <t>odhad  70,0=70,000 [A]</t>
  </si>
  <si>
    <t>odstranění křovin a stromů do průměru 100 mm  
doprava dřevin bez ohledu na vzdálenost  
spálení na hromadách nebo štěpkování</t>
  </si>
  <si>
    <t>113138</t>
  </si>
  <si>
    <t>ODSTRANĚNÍ KRYTU ZPEVNĚNÝCH PLOCH S ASFALT POJIVEM, ODVOZ DO 20KM</t>
  </si>
  <si>
    <t>vč.odvozu a uložení na skládku</t>
  </si>
  <si>
    <t>na lávce - předpoklad   80,4*2,0*0,15=24,120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</si>
  <si>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</si>
  <si>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113338</t>
  </si>
  <si>
    <t>ODSTRAN PODKL ZPEVNĚNÝCH PLOCH S ASFALT POJIVEM, ODVOZ DO 20KM</t>
  </si>
  <si>
    <t>stávající chodník 
u schod.P4  70,0*0,06=4,200 [A] 
u schod.P6  4,0*0,06=0,240 [B] 
Celkem: A+B=4,440 [C]</t>
  </si>
  <si>
    <t>113728</t>
  </si>
  <si>
    <t>FRÉZOVÁNÍ ZPEVNĚNÝCH PLOCH ASFALTOVÝCH, ODVOZ DO 20KM</t>
  </si>
  <si>
    <t>vč.odvozu k recyklaci</t>
  </si>
  <si>
    <t>stávající chodník 
u schod.P4  70,0*0,04=2,800 [A] 
u schod.P6  4,0*0,04=0,160 [B] 
Celkem: A+B=2,960 [C]</t>
  </si>
  <si>
    <t>125731</t>
  </si>
  <si>
    <t>VYKOPÁVKY ZE ZEMNÍKŮ A SKLÁDEK TŘ. I, ODVOZ DO 1KM</t>
  </si>
  <si>
    <t>zemina ke zpětnému zásypu</t>
  </si>
  <si>
    <t>72,017=72,017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</si>
  <si>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</si>
  <si>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131731</t>
  </si>
  <si>
    <t>HLOUBENÍ JAM ZAPAŽ I NEPAŽ TŘ. I, ODVOZ DO 1KM</t>
  </si>
  <si>
    <t>vč.odvozu na meziskládku - použije se zpět</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</si>
  <si>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</si>
  <si>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131738</t>
  </si>
  <si>
    <t>HLOUBENÍ JAM ZAPAŽ I NEPAŽ TŘ. I, ODVOZ DO 20KM</t>
  </si>
  <si>
    <t>vč.odvozu na skládku</t>
  </si>
  <si>
    <t>nový schodišť. pilíř   (2,8+1,2+1,0)*(1,6+1,2+1,0)*1,0=19,000 [A] 
nové patky schodišť  (2,2+1,0)*(2,46+1,2+1,0)*1,0*2=29,824 [B] 
okolo pilířů pro sanaci  (2,35*3,1-1,2*0,45)*0,5*9=30,353 [C] 
Celkem: A+B+C=79,177 [D] 
odpočet na zásyp  -72,017=-72,017 [E] 
Celkem: D+E=7,160 [F]</t>
  </si>
  <si>
    <t>133738</t>
  </si>
  <si>
    <t>HLOUBENÍ ŠACHET ZAPAŽ I NEPAŽ TŘ. I, ODVOZ DO 20KM</t>
  </si>
  <si>
    <t>pro vsakovací jímky  1,0*1,0*1,0*5=5,000 [A]</t>
  </si>
  <si>
    <t>17120</t>
  </si>
  <si>
    <t>ULOŽENÍ SYPANINY DO NÁSYPŮ A NA SKLÁDKY BEZ ZHUTNĚNÍ</t>
  </si>
  <si>
    <t>79,177+5,0=84,177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</si>
  <si>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</si>
  <si>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</si>
  <si>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</si>
  <si>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použije se odstraněná zemina</t>
  </si>
  <si>
    <t>zásyp okolo pilířů - viz výkop  79,177-2,46*2-2,24=72,017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</si>
  <si>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</si>
  <si>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</si>
  <si>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</si>
  <si>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zásyp vsakovací jímky - kamenivo  1,0*1,0*1,0*5=5,000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</si>
  <si>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</si>
  <si>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18231</t>
  </si>
  <si>
    <t>ROZPROSTŘENÍ ORNICE V ROVINĚ V TL DO 0,10M</t>
  </si>
  <si>
    <t>v místě stávajícího chodníku u schodiště P4  70,0=70,000 [A]</t>
  </si>
  <si>
    <t>položka zahrnuje:  
nutné přemístění ornice z dočasných skládek vzdálených do 50m  
rozprostření ornice v předepsané tloušťce v rovině a ve svahu do 1:5</t>
  </si>
  <si>
    <t>18242</t>
  </si>
  <si>
    <t>ZALOŽENÍ TRÁVNÍKU HYDROOSEVEM NA ORNICI</t>
  </si>
  <si>
    <t>70,0=70,000 [A]</t>
  </si>
  <si>
    <t>Zahrnuje dodání předepsané travní směsi, hydroosev na ornici, zalévání, první pokosení, to vše bez ohledu na sklon terénu</t>
  </si>
  <si>
    <t>Základy</t>
  </si>
  <si>
    <t>26153</t>
  </si>
  <si>
    <t>VRTY PRO KOTVENÍ, INJEKTÁŽ A MIKROPILOTY NA POVRCHU TŘ. V D DO 150MM</t>
  </si>
  <si>
    <t>M</t>
  </si>
  <si>
    <t>pro odvodňovače  0,3+0,7*4+0,85*1=3,950 [A]</t>
  </si>
  <si>
    <t>položka zahrnuje:  
přemístění, montáž a demontáž vrtných souprav  
svislou dopravu zeminy z vrtu  
vodorovnou dopravu zeminy bez uložení na skládku  
případně nutné pažení dočasné (včetně odpažení) i trvalé</t>
  </si>
  <si>
    <t>23</t>
  </si>
  <si>
    <t>272324</t>
  </si>
  <si>
    <t>ZÁKLADY ZE ŽELEZOBETONU DO C25/30</t>
  </si>
  <si>
    <t>C30/37 XF4 vč.bednění, nátěru zasypaných ploch proti zemní vlhkosti a její ochrany, výplně a těsnění pracovních, smršťovacích a dilatač.spar,</t>
  </si>
  <si>
    <t>pod zakončením schodišť  1,0*1,0*2,46*2=4,920 [A] 
základ nového pilíře  2,8*1,6*0,5=2,240 [B] 
Celkem: A+B=7,160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</si>
  <si>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</si>
  <si>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24</t>
  </si>
  <si>
    <t>272365</t>
  </si>
  <si>
    <t>VÝZTUŽ ZÁKLADŮ Z OCELI 10505, B500B</t>
  </si>
  <si>
    <t>odhad 160 kg/m3</t>
  </si>
  <si>
    <t>7,16*0,160=1,146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</si>
  <si>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</si>
  <si>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25</t>
  </si>
  <si>
    <t>285392</t>
  </si>
  <si>
    <t>DODATEČNÉ KOTVENÍ VLEPENÍM BETONÁŘSKÉ VÝZTUŽE D DO 16MM DO VRTŮ</t>
  </si>
  <si>
    <t>dodání výztuže, provedení vrtu, vsunutí výztuže do vyvrtaného profilu a její zalepení předepsaným pojivem vč.ochranného nátěru 
prof.12 mm</t>
  </si>
  <si>
    <t>6 prof.12/m2 - na NK i spodní stavbě   
plocha NK  201,79-161,5*0,2=169,490 m2  6*169,45=1 016,700 [A] 
zesílení pilířů  6*(1,2+0,45)*2*(5,5*2+5,6+5,4+5,1+5,2+3,3+3,6+6,1)=896,940 [B] 
dobet.P1  3*3=9,000 [C] 
Celkem: A+B+C=1 922,640 [D]</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</si>
  <si>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</si>
  <si>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26</t>
  </si>
  <si>
    <t>285394</t>
  </si>
  <si>
    <t>DODATEČNÉ KOTVENÍ VLEPENÍM BETONÁŘSKÉ VÝZTUŽE D DO 25MM DO VRTŮ</t>
  </si>
  <si>
    <t>dodání výztuže, provedení vrtu, vsunutí výztuže do vyvrtaného profilu a její zalepení předepsaným pojivem vč.ochranného nátěru 
prof.25 mm</t>
  </si>
  <si>
    <t>kotevní trny schodiště - 5prof/pilíř  2*5=10,000 [A]</t>
  </si>
  <si>
    <t>Svislé konstrukce</t>
  </si>
  <si>
    <t>27</t>
  </si>
  <si>
    <t>317125</t>
  </si>
  <si>
    <t>ŘÍMSY Z DÍLCŮ ŽELEZOBETONOVÝCH DO C30/37</t>
  </si>
  <si>
    <t>Kompletní vč.kotvení malé tloušťky</t>
  </si>
  <si>
    <t>0,4*0,12*(73,4+39,3+31,0+7,5+10,3)=7,752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</si>
  <si>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</si>
  <si>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28</t>
  </si>
  <si>
    <t>334325</t>
  </si>
  <si>
    <t>MOSTNÍ PILÍŘE A STATIVA ZE ŽELEZOVÉHO BETONU DO C30/37</t>
  </si>
  <si>
    <t>kotvená dobetonávka  
C30/37 XF4 vč.bednění, nátěru zasypaných ploch proti zemní vlhkosti a její ochrany, výplně a těsnění pracovních a dilatač.spar,</t>
  </si>
  <si>
    <t>zesílení pilířů v tl.100 mm   (1,2+0,45)*2*(5,5*2+5,6+5,4+5,1+5,2+3,3+3,6+6,1)*0,1=14,949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</si>
  <si>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</si>
  <si>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29</t>
  </si>
  <si>
    <t>C30/37 XF4 vč.bednění, nátěru zasypaných ploch proti zemní vlhkosti a její ochrany, výplně a těsnění pracovních a dilatač.spar,</t>
  </si>
  <si>
    <t>u schodiště P4 
nový pilíř  1,2*0,45*2,2=1,188 [A] 
nová asymetrická hlava pilíře  0,96m2*1,4=1,344 [B] 
nová hlava pil.u schod P6: 0,63m2*1,4=0,882 [C] 
dobetonování pil.P1  (1,05*0,3+0,15*0,45)*0,65=0,249 [D] 
Celkem: A+B+C+D=3,663 [E]</t>
  </si>
  <si>
    <t>30</t>
  </si>
  <si>
    <t>334365</t>
  </si>
  <si>
    <t>VÝZTUŽ MOSTNÍCH PILÍŘŮ A STATIV Z OCELI 10505, B500B</t>
  </si>
  <si>
    <t>odhad 160 kg/m2</t>
  </si>
  <si>
    <t>3,663*0,160=0,586 [A]</t>
  </si>
  <si>
    <t>31</t>
  </si>
  <si>
    <t>334366</t>
  </si>
  <si>
    <t>VÝZTUŽ MOST PILÍŘŮ A STATIV Z KARI-SÍTÍ</t>
  </si>
  <si>
    <t>síť prům.10/10 s oky 100/100 - 12,35 kg/m2 
zesílení pilířů  (1,2+0,45)*2*(5,5*2+5,6+5,4+5,1+5,2+3,3+3,6+6,1)*0,01235*1,3=2,400 [A]</t>
  </si>
  <si>
    <t>Vodorovné konstrukce</t>
  </si>
  <si>
    <t>32</t>
  </si>
  <si>
    <t>421325</t>
  </si>
  <si>
    <t>MOSTNÍ NOSNÉ DESKOVÉ KONSTRUKCE ZE ŽELEZOBETONU C30/37</t>
  </si>
  <si>
    <t>C30/37 XF4 vč.bednění a pracovních spar</t>
  </si>
  <si>
    <t>spřahující deska 
(0,13*2,22+1,1*0,02+0,05*0,235*2)*(75,35+5,2+2,55)=27,764 [A] 
rozšíření PO  (5,2+2,55)*0,15*0,4*0,5=0,233 [B] 
Celkem: A+B=27,997 [C]</t>
  </si>
  <si>
    <t>33</t>
  </si>
  <si>
    <t>421366</t>
  </si>
  <si>
    <t>VÝZTUŽ MOSTNÍ DESKOVÉ KONSTRUKCE Z KARI SÍTÍ</t>
  </si>
  <si>
    <t>síť prům.10/10 s oky 100/100 - 12,35 kg/m2 
(2,22*(75,35+5,2+2,55)+(5,2+2,55)*0,4*0,5)*0,01235*1,3=2,987 [B]</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</si>
  <si>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</si>
  <si>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34</t>
  </si>
  <si>
    <t>431125</t>
  </si>
  <si>
    <t>SCHODIŠŤ KONSTR Z DÍLCŮ ŽELEZOBETON DO C30/37 (B37)</t>
  </si>
  <si>
    <t>P4  2,46*(1,34+1,15+1,27)m2=9,250 [A] 
P6  2,46*(1,31+1,32+1,18)m2=9,373 [B] 
Celkem: A+B=18,623 [C]</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</si>
  <si>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</si>
  <si>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35</t>
  </si>
  <si>
    <t>431325</t>
  </si>
  <si>
    <t>SCHODIŠŤ KONSTR ZE ŽELEZOBETONU DO C30/37</t>
  </si>
  <si>
    <t>C30/37 XF4 vč. bednění,nátěru zasypaných ploch proti zemní vlhkosti a její ochrany, výplně a těsnění pracovních a dilatač.spar, vč.podpěrné konstrukce</t>
  </si>
  <si>
    <t>podesty 
P4  0,3*2,46*2,46*2=3,631 [A] 
P6  0,3*2,46*0,95*2=1,402 [B] 
Celkem: A+B=5,033 [C]</t>
  </si>
  <si>
    <t>36</t>
  </si>
  <si>
    <t>431365</t>
  </si>
  <si>
    <t>VÝZTUŽ SCHODIŠŤ KONSTR Z BETONÁŘSKÉ OCELI 10505, B500B</t>
  </si>
  <si>
    <t>Odhad 230 kg/m2</t>
  </si>
  <si>
    <t>5,033*0,230=1,158 [A]</t>
  </si>
  <si>
    <t>37</t>
  </si>
  <si>
    <t>56353</t>
  </si>
  <si>
    <t>VOZOVKOVÉ VRSTVY Z MECH ZPEV ZEMINY TL. DO 150MM</t>
  </si>
  <si>
    <t>MZ tl.150 mm</t>
  </si>
  <si>
    <t>chodník u P4  5,5*2,5=13,750 [A]</t>
  </si>
  <si>
    <t>- dodání kameniva předepsané kvality a zrnitosti  
- rozprostření a zhutnění vrstvy v předepsané tloušťce  
- zřízení vrstvy bez rozlišení šířky, pokládání vrstvy po etapách  
- nezahrnuje postřiky, nátěry</t>
  </si>
  <si>
    <t>38</t>
  </si>
  <si>
    <t>56362</t>
  </si>
  <si>
    <t>VOZOVKOVÉ VRSTVY Z RECYKLOVANÉHO MATERIÁLU TL DO 100MM</t>
  </si>
  <si>
    <t>R-mat tl.60 mm</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</si>
  <si>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</si>
  <si>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39</t>
  </si>
  <si>
    <t>574A31</t>
  </si>
  <si>
    <t>ASFALTOVÝ BETON PRO OBRUSNÉ VRSTVY ACO 8 TL. 40MM</t>
  </si>
  <si>
    <t>ACO 8CH</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</si>
  <si>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</si>
  <si>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Úpravy povrchů, podlahy, výplně otvorů</t>
  </si>
  <si>
    <t>40</t>
  </si>
  <si>
    <t>626111</t>
  </si>
  <si>
    <t>REPROFILACE PODHLEDŮ, SVISLÝCH PLOCH SANAČNÍ MALTOU JEDNOVRST TL 10MM</t>
  </si>
  <si>
    <t>monol.část NK  ((2,1+2,5)*0,5+2*0,297)*(5,2+2,55)=22,429 [A] 
nosníky  (2,1+0,7*2)*(13,0+13,0+15,0+13,0)+(2,1+0,85*2)*18,0=257,400 [B] 
hlavy pilířů  ((0,6+0,25)*(1,1+3,0)*2+(1,1*3,0-1,2*0,45))*7=68,110 [C] 
Celkem: A+B+C=347,939 [D] 
odpočet tl.20 mm a 30 mm  -20,0-10,0=-30,000 [E] 
Celkem: D+E=317,939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</si>
  <si>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</si>
  <si>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41</t>
  </si>
  <si>
    <t>626112</t>
  </si>
  <si>
    <t>REPROFILACE PODHLEDŮ, SVISLÝCH PLOCH SANAČNÍ MALTOU JEDNOVRST TL 20MM</t>
  </si>
  <si>
    <t>nosná konstrukce  20,0=20,000 [A]</t>
  </si>
  <si>
    <t>42</t>
  </si>
  <si>
    <t>626113</t>
  </si>
  <si>
    <t>REPROFILACE PODHLEDŮ, SVISLÝCH PLOCH SANAČNÍ MALTOU JEDNOVRST TL 30MM</t>
  </si>
  <si>
    <t>hlavy pilířů  10,0=10,000 [A]</t>
  </si>
  <si>
    <t>43</t>
  </si>
  <si>
    <t>62631</t>
  </si>
  <si>
    <t>SPOJOVACÍ MŮSTEK MEZI STARÝM A NOVÝM BETONEM</t>
  </si>
  <si>
    <t>monol.část NK  ((2,1+2,5)*0,5+2*0,297)*(5,2+2,55)=22,429 [A] 
nosníky  (2,1+0,7*2)*(13,0+13,0+15,0+13,0)+(2,1+0,85*2)*18,0=257,400 [B] 
hlavy pilířů  ((0,6+0,25)*(1,1+3,0)*2+(1,1*3,0-1,2*0,45))*7=68,110 [C] 
sloupy pilířů  (1,2+0,45)*2*(5,5*2+5,6+5,4+5,1+5,2+3,3+3,6+6,1)=149,490 [D] 
Celkem: A+B+C+D=497,429 [E]</t>
  </si>
  <si>
    <t>44</t>
  </si>
  <si>
    <t>62652</t>
  </si>
  <si>
    <t>OCHRANA VÝZTUŽE PŘI NEDOSTATEČNÉM KRYTÍ</t>
  </si>
  <si>
    <t>viz plocha tryskání oceli  66,553=66,553 [A]</t>
  </si>
  <si>
    <t>položka zahrnuje:  
dodávku veškerého materiálu potřebného pro předepsanou úpravu v předepsané kvalitě  
položení vrstvy v předepsané tloušťce  
potřebná lešení a podpěrné konstrukce</t>
  </si>
  <si>
    <t>Přidružená stavební výroba</t>
  </si>
  <si>
    <t>45</t>
  </si>
  <si>
    <t>711416R</t>
  </si>
  <si>
    <t>IZOLACE MOSTOVEK CELOPLOŠ PŘÍMOPOCHOZÍ</t>
  </si>
  <si>
    <t>NK  (2,22+0,05*2)*(73,5+5,2+2,55)+(5,2+2,55)*0,4*0,5=190,050 [A] 
P4  (0,6+0,32+2,46+0,16+0,32+0,16+2,46+0,32)*2,46=16,728 [B] 
P6  (0,35+1,57+1,57)*2,46=8,585 [C] 
Celkem: A+B+C=215,363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</si>
  <si>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</si>
  <si>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46</t>
  </si>
  <si>
    <t>741I03</t>
  </si>
  <si>
    <t>ODDĚLOVACÍ JISKŘIŠTĚ UZAVŘENÉ V PLASTOVÉM POUZDRU</t>
  </si>
  <si>
    <t>Obnova jiskřiště u P1 vč,zpětného osazení zemnícího pásku</t>
  </si>
  <si>
    <t>1. Položka obsahuje:  
 – upevnění vč. veškerého příslušenství  
2. Položka neobsahuje:  
 X  
3. Způsob měření:  
Udává se počet kusů kompletní konstrukce nebo práce.</t>
  </si>
  <si>
    <t>47</t>
  </si>
  <si>
    <t>76421</t>
  </si>
  <si>
    <t>OPLECHOVÁNÍ A LEMOVÁNÍ KONSTRUKCÍ Z POZINKOVANÉHO PLECHU</t>
  </si>
  <si>
    <t>plechová okapnička vč.ozubu  2,5*0,9=2,250 [A]</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</si>
  <si>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</si>
  <si>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48</t>
  </si>
  <si>
    <t>78322</t>
  </si>
  <si>
    <t>PROTIKOROZ OCHRANA DOPLŇK OK NÁTĚREM VÍCEVRST</t>
  </si>
  <si>
    <t>odhalené kotvy nosníků vč,očištění  20*0,1m2=2,000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</si>
  <si>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</si>
  <si>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49</t>
  </si>
  <si>
    <t>78381</t>
  </si>
  <si>
    <t>NÁTĚRY BETON KONSTR TYP S1 (OS-A)</t>
  </si>
  <si>
    <t>Ochranný a sjednocující nátěr</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</si>
  <si>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</si>
  <si>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50</t>
  </si>
  <si>
    <t>78382</t>
  </si>
  <si>
    <t>NÁTĚRY BETON KONSTR TYP S2 (OS-B)</t>
  </si>
  <si>
    <t>boky pref.NK  (0,7+0,3)*(13,0+13,0+15,0+13,0)*2+(0,85+0,3)*18,0*2=149,400 [A] 
boky monol.NK  (0,29+0,3)*(5,2+2,35+2,9+2,25+5,4+2,3)=12,036 [B] 
podesty  (0,3+0,3)*(2,46*4+1,57*4)=9,672 [C] 
Celkem: A+B+C=171,108 [D]</t>
  </si>
  <si>
    <t>Potrubí</t>
  </si>
  <si>
    <t>51</t>
  </si>
  <si>
    <t>84912</t>
  </si>
  <si>
    <t>POTRUBÍ ODPADNÍ MOSTNÍCH OBJEKTŮ ZE SKLOLAM TRUB DN DO 100MM</t>
  </si>
  <si>
    <t>DN 100</t>
  </si>
  <si>
    <t>5,5*6=33,000 [A]</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</si>
  <si>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 úprava, očištění a ošetření prostoru kolem instalace  
- provedení požadovaných zkoušek vodotěsnosti</t>
  </si>
  <si>
    <t>Ostatní konstrukce a práce</t>
  </si>
  <si>
    <t>52</t>
  </si>
  <si>
    <t>9112B1R</t>
  </si>
  <si>
    <t>ZÁBRADLÍ MOSTNÍ SE VÝPLNÍ Z TAHOKOVU - DODÁVKA A MONTÁŽ</t>
  </si>
  <si>
    <t>vč.otvorů a přípravy pro osazení VO (VO vedeno v madle), vč.části na schodišti 
vč.vodivého spojení jednotl.úseků</t>
  </si>
  <si>
    <t>7,5+73,5+14,5*2+30,5+14,4+21,9+38,5+10,4=225,700 [A] 
ochrana domu - druhá výplň nad madlem  18,0=18,000 [B] 
Celkem: A+B=243,700 [C]</t>
  </si>
  <si>
    <t>položka zahrnuje:  
dodání zábradlí včetně předepsané povrchové úpravy  
kotvení sloupků, t.j. kotevní desky, šrouby z nerez oceli, vrty a zálivku, pokud zadávací dokumentace nestanoví jinak  
případné nivelační hmoty pod kotevní desky</t>
  </si>
  <si>
    <t>53</t>
  </si>
  <si>
    <t>9112B3</t>
  </si>
  <si>
    <t>ZÁBRADLÍ MOSTNÍ SE SVISLOU VÝPLNÍ - DEMONTÁŽ S PŘESUNEM</t>
  </si>
  <si>
    <t>vč.odvozu</t>
  </si>
  <si>
    <t>94,0+56,0+62,0=212,000 [A]</t>
  </si>
  <si>
    <t>položka zahrnuje:  
- demontáž a odstranění zařízení  
- jeho odvoz na předepsané místo</t>
  </si>
  <si>
    <t>54</t>
  </si>
  <si>
    <t>91340R</t>
  </si>
  <si>
    <t>INFORMAČNÍ CEDULKA BRAILLOVÝM PÍSMEM</t>
  </si>
  <si>
    <t>na zábradlí vč.přichycení</t>
  </si>
  <si>
    <t>položka zahrnuje: 
- dodání a osazení tabolky včetně nutných zemních prací 
- vnitrostaveništní a mimostaveništní dopravu</t>
  </si>
  <si>
    <t>55</t>
  </si>
  <si>
    <t>91345</t>
  </si>
  <si>
    <t>NIVELAČNÍ ZNAČKY KOVOVÉ</t>
  </si>
  <si>
    <t>z korozivzdorné oceli</t>
  </si>
  <si>
    <t>každý pilíř  10=10,000 [A] 
římsy  (6+7)*2=26,000 [B] 
Celkem: A+B=36,000 [C]</t>
  </si>
  <si>
    <t>položka zahrnuje:  
- dodání a osazení nivelační značky včetně nutných zemních prací  
- vnitrostaveništní a mimostaveništní dopravu</t>
  </si>
  <si>
    <t>56</t>
  </si>
  <si>
    <t>917223</t>
  </si>
  <si>
    <t>SILNIČNÍ A CHODNÍKOVÉ OBRUBY Z BETONOVÝCH OBRUBNÍKŮ ŠÍŘ 100MM</t>
  </si>
  <si>
    <t>vč.beton.lože</t>
  </si>
  <si>
    <t>u nového schodiště  5,5+2,5+3,0=11,000 [A] 
ukončení ke zrušenému chodníku  10,0=10,000 [B] 
Celkem: A+B=21,000 [C]</t>
  </si>
  <si>
    <t>Položka zahrnuje:  
dodání a pokládku betonových obrubníků o rozměrech předepsaných zadávací dokumentací  
betonové lože i boční betonovou opěrku.</t>
  </si>
  <si>
    <t>57</t>
  </si>
  <si>
    <t>919137</t>
  </si>
  <si>
    <t>ŘEZÁNÍ BETONOVÝCH KONSTRUKCÍ TL DO 400MM</t>
  </si>
  <si>
    <t>odříznutí monol.římsy od NK v monol.části 
2,9+2,55+5,2+5,45+2,3+1,3=19,700 [A]</t>
  </si>
  <si>
    <t>položka zahrnuje řezání betonových konstrukcí v předepsané tloušťce, včetně spotřeby vody</t>
  </si>
  <si>
    <t>58</t>
  </si>
  <si>
    <t>931332</t>
  </si>
  <si>
    <t>TĚSNĚNÍ DILATAČNÍCH SPAR POLYURETANOVÝM TMELEM PRŮŘEZU DO 200MM2</t>
  </si>
  <si>
    <t>mezi pref.a římsou  73,4+39,3+31,0+7,5+10,3=161,500 [A]</t>
  </si>
  <si>
    <t>položka zahrnuje dodávku a osazení předepsaného materiálu, očištění ploch spáry před úpravou, očištění okolí spáry po úpravě  
nezahrnuje těsnící profil</t>
  </si>
  <si>
    <t>59</t>
  </si>
  <si>
    <t>932122</t>
  </si>
  <si>
    <t>PROTIDOTYKOVÉ ZÁBRANY SÍŤOVÉ - DEMONTÁŽ</t>
  </si>
  <si>
    <t>ochrana domu  2,0*16,0=32,000 [A]</t>
  </si>
  <si>
    <t>1. Položka obsahuje:  
 – veškeré práce a materiál nutný k demontáži zábrany,  včetně mimostaveništních a vnitrostaveništních přesunů (tj. manipulace se zábranou, její naložení a odvoz ze stavby)  
2. Položka neobsahuje:  
 X  
3. Způsob měření:  
Měří se plocha v metrech čtverečných.</t>
  </si>
  <si>
    <t>60</t>
  </si>
  <si>
    <t>93260</t>
  </si>
  <si>
    <t>POCHOZÍ ROŠT Z KOMPOZITU</t>
  </si>
  <si>
    <t>Osazení a dodání nového roštu tl. 30 mm stejného konstrukčního i barevného řešení, včetně uchycení  
vč.odstranění stávajícího</t>
  </si>
  <si>
    <t>navázání na stáv.lávku  0,65*2,0=1,300 [A]</t>
  </si>
  <si>
    <t>položka zahrnuje:  
- dodání a uložení předepsané konstrukce z předepsaného materiálu včetně vnitrostaveništní a mimostaveništní dopravy  
- veškeré potřebné pomocné práce  
- veškerý pomocný a upevňovací materiál</t>
  </si>
  <si>
    <t>61</t>
  </si>
  <si>
    <t>935212</t>
  </si>
  <si>
    <t>PŘÍKOPOVÉ ŽLABY Z BETON TVÁRNIC ŠÍŘ DO 600MM DO BETONU TL 100MM</t>
  </si>
  <si>
    <t>žlabovky  2,4*5=12,000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</si>
  <si>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</si>
  <si>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62</t>
  </si>
  <si>
    <t>936531</t>
  </si>
  <si>
    <t>MOSTNÍ ODVODŇOVACÍ SOUPRAVA 300/300</t>
  </si>
  <si>
    <t>Nové odvodňovače kompletní DN 100 atyp.délky vč.případného ubourání desky</t>
  </si>
  <si>
    <t>6=6,000 [A]</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</si>
  <si>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</si>
  <si>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63</t>
  </si>
  <si>
    <t>938543</t>
  </si>
  <si>
    <t>OČIŠTĚNÍ BETON KONSTR OTRYSKÁNÍM TLAK VODOU DO 1000 BARŮ</t>
  </si>
  <si>
    <t>předpoklad do 600 barů, vč.mechanického očištění</t>
  </si>
  <si>
    <t>monol.část NK  ((2,1+2,5)*0,5*2+2*0,297)*(5,2+2,55)=40,254 [A] 
nosníky  (2,1*2+0,7*2)*(13,0+13,0+15,0+13,0)+(2,1*2+0,85*2)*18,0=408,600 [B] 
hlavy pilířů  ((0,6+0,25)*(1,1+3,0)*2+(1,1*3,0-1,2*0,45))*7=68,110 [C] 
sloupy pilířů  (1,2+0,45)*2*(5,5*2+5,6+5,4+5,1+5,2+3,3+3,6+6,1)=149,490 [D] 
Celkem: A+B+C+D=666,454 [E]</t>
  </si>
  <si>
    <t>položka zahrnuje očištění předepsaným způsobem včetně odklizení vzniklého odpadu</t>
  </si>
  <si>
    <t>64</t>
  </si>
  <si>
    <t>938652</t>
  </si>
  <si>
    <t>OČIŠTĚNÍ OCEL KONSTR OTRYSKÁNÍM NA SUCHO KŘEMIČ PÍSKEM</t>
  </si>
  <si>
    <t>vč.odvozu znečištěného písku na skládku</t>
  </si>
  <si>
    <t>monol.část NK - 10% plochy  ((2,1+2,5)*0,5+2*0,297)*(5,2+2,55)*0,1=2,243 [A] 
nosníky - 10% plochy  ((2,1+0,7*2)*(13,0+13,0+15,0+13,0)+(2,1+0,85*2)*18,0)*0,1=25,740 [B] 
hlavy pilířů - 20% plochy  ((0,6+0,25)*(1,1+3,0)*2+(1,1*3,0-1,2*0,45))*7*0,2=13,622 [C] 
sloupy pilířů - 20% plochy  (1,2+0,45)*2*(5,5*3+5,6+5,4+5,1+5,2)*0,2=24,948 [D] 
Celkem: A+B+C+D=66,553 [E]</t>
  </si>
  <si>
    <t>65</t>
  </si>
  <si>
    <t>966118</t>
  </si>
  <si>
    <t>BOURÁNÍ KONSTRUKCÍ Z BETON DÍLCŮ S ODVOZEM DO 20KM</t>
  </si>
  <si>
    <t>římsové prefabrikáty  0,6*0,16*(12,7+13,0+15,0+13,0+18,0)*2=13,766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</si>
  <si>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</si>
  <si>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66</t>
  </si>
  <si>
    <t>966168</t>
  </si>
  <si>
    <t>BOURÁNÍ KONSTRUKCÍ ZE ŽELEZOBETONU S ODVOZEM DO 20KM</t>
  </si>
  <si>
    <t>monol.části prefa římsy   0,19*0,28*(12,7+13,0+15,0+13,0+18,0)*2=7,629 [A] 
monol.římsy schodiště  0,09m2*(2,9+2,55+5,2+5,45+2,3+1,3)=1,773 [B] 
monol.schodiště  (8,24+7,7)m2*2,4=38,256 [C] 
Celkem: A+B+C=47,658 [D]</t>
  </si>
  <si>
    <t>67</t>
  </si>
  <si>
    <t>966178</t>
  </si>
  <si>
    <t>BOURÁNÍ KONSTRUKCÍ ZE DŘEVA S ODVOZEM DO 20KM</t>
  </si>
  <si>
    <t>vč.odvozu a uložení na skládku, vč.poplatku za uložení</t>
  </si>
  <si>
    <t>fošna nášlapu PO - odhad  0,010=0,010 [A]</t>
  </si>
  <si>
    <t>68</t>
  </si>
  <si>
    <t>966188</t>
  </si>
  <si>
    <t>DEMONTÁŽ KONSTRUKCÍ KOVOVÝCH S ODVOZEM DO 20KM</t>
  </si>
  <si>
    <t>torza sloupků pouličního osvětlení - odhad 50 kg/kus   0,05*6=0,300 [A] 
plech nášlapu PO - odhad  0,070=0,070 [B] 
Celkem: A+B=0,370 [C]</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</si>
  <si>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</si>
  <si>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69</t>
  </si>
  <si>
    <t>96787</t>
  </si>
  <si>
    <t>VYBOURÁNÍ MOSTNÍCH ODVODŇOVAČŮ</t>
  </si>
  <si>
    <t>vč.odvozu na skládku a poplatku za uložení</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</si>
  <si>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</si>
  <si>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70</t>
  </si>
  <si>
    <t>969233</t>
  </si>
  <si>
    <t>VYBOURÁNÍ POTRUBÍ DN DO 150MM KANALIZAČ</t>
  </si>
  <si>
    <t>stávající svody odvodnění P1, P6  5,5*2=11,000 [A]</t>
  </si>
  <si>
    <t>71</t>
  </si>
  <si>
    <t>97816</t>
  </si>
  <si>
    <t>ODSEKÁNÍ VRSTVY VYROVNÁVACÍHO BETONU NA MOSTECH</t>
  </si>
  <si>
    <t>spádový beton tl.cca 90 mm  80,4*2,0*0,09=14,472 [A]</t>
  </si>
  <si>
    <t>72</t>
  </si>
  <si>
    <t>97817</t>
  </si>
  <si>
    <t>ODSTRANĚNÍ MOSTNÍ IZOLACE</t>
  </si>
  <si>
    <t>80,4*2,4=192,960 [A]</t>
  </si>
  <si>
    <t>SO 401</t>
  </si>
  <si>
    <t>Veřejné osvětlení</t>
  </si>
  <si>
    <t>01</t>
  </si>
  <si>
    <t>Cena celkem</t>
  </si>
  <si>
    <t>Stavba :</t>
  </si>
  <si>
    <t>Rekonstrukce VO na lávce pro pěší Chomutov Černovická</t>
  </si>
  <si>
    <t xml:space="preserve">číslo a název SO: </t>
  </si>
  <si>
    <t xml:space="preserve">číslo a název rozpočtu: </t>
  </si>
  <si>
    <t>6 Revize 1 - pro VŘ</t>
  </si>
  <si>
    <t>Nedílnou součástí rozpočtu a popisu položek jsou specifikace uvedené v projektové dokumentaci, položky naceněné v rozpočtu musí tyto specifikace splňovat. 
Čísla ceníkových položek uvedená v ceníku jsou dvanáctimístná, přičemž:
a) první dvě místa označují číslo ceníku (46),
b) třetí místo označuje základní ceník (0) nebo dodatek (1 - 9),
c) čtvrté a páté místo označuje oddíl ceníku,
d) šesté až deváté číslo označuje číslo položky,
e) desáté až dvanácté číslo označuje variantu.
Názvosloví ceníkových položek
Texty u jednotlivých ceníkových položek jsou uvedeny tak, aby poskytovaly zkrácený popis prací při realizaci technologického reprezentanta. Neobsahují tedy úplný technologický postup a nelze je považovat za montážní předpis.</t>
  </si>
  <si>
    <t>Plný popis</t>
  </si>
  <si>
    <t>Jednotková cena</t>
  </si>
  <si>
    <t xml:space="preserve">Cena celkem </t>
  </si>
  <si>
    <t>Práce</t>
  </si>
  <si>
    <t>001 - Zemní práce</t>
  </si>
  <si>
    <t>M21-010 Elektromontáže, Ukončení vodičů, soubory pro kabely</t>
  </si>
  <si>
    <t>K</t>
  </si>
  <si>
    <t>210100099</t>
  </si>
  <si>
    <t>Ukončení vodičů izolovaných s označením a zapojením na svorkovnici s otevřením a uzavřením krytu průřezu žíly do 16 mm2</t>
  </si>
  <si>
    <t>ks</t>
  </si>
  <si>
    <t>M21-012 M74 -1 Elektromontáže, Prvky rozvodných skříní</t>
  </si>
  <si>
    <t>741210014R</t>
  </si>
  <si>
    <t>Montáž výzbroje rozvaděče samostatně stojícího, montáž elektroměrového kříže, plomby, montáž slaboproudé techniky řízení svítidel, montáž přepěťových ochran, zemnění konstrukce, spínací prvky (stykače, relé), pomocné kontakty stykačů pro náběhové proudy, indikátory přítomnosti fáze, montáž spínání zásuvkového okruhu, včetně ukončení vodičů</t>
  </si>
  <si>
    <t>741210015R</t>
  </si>
  <si>
    <t>Oštítkování a popsání rozvodů</t>
  </si>
  <si>
    <t>741320022</t>
  </si>
  <si>
    <t>Montáž pojistka - spodek do 500 V, 63 A se zapojením vodičů</t>
  </si>
  <si>
    <t>kus</t>
  </si>
  <si>
    <t>741320115</t>
  </si>
  <si>
    <t>Montáž jistič jednopólový nn do 63 A ve skříni</t>
  </si>
  <si>
    <t>741320175</t>
  </si>
  <si>
    <t>Montáž jistič třípólový nn do 63 A ve skříni</t>
  </si>
  <si>
    <t>741322141</t>
  </si>
  <si>
    <t>Montáž svodiče přepětí nn typ 3 jednopólových na DIN lištu</t>
  </si>
  <si>
    <t>741322142</t>
  </si>
  <si>
    <t>Montáž svodiče přepětí nn typ 1 třípólových na DIN lištu</t>
  </si>
  <si>
    <t>741210021R</t>
  </si>
  <si>
    <t>Instalace spínacích hodin s astroprogramem</t>
  </si>
  <si>
    <t>111630167R</t>
  </si>
  <si>
    <t>Ošetření montovaných spojů uzemňovacího pásku ochranným nátěrem gumoasfalt</t>
  </si>
  <si>
    <t>M21-020 Elektromontáže, Svítidla a osvětlovací zařízení</t>
  </si>
  <si>
    <t>741370026R</t>
  </si>
  <si>
    <t xml:space="preserve">Montáž svítidlo průmyslové do trubkové konstrukce zábradlí </t>
  </si>
  <si>
    <t>580104001</t>
  </si>
  <si>
    <t>Elektrické spotřebiče dle ČSN 33 1500 kontrola stavu světelného spotřebiče pevně připojeného žárovkového, zářivkového nebo výbojkového v prostoru bezpečném</t>
  </si>
  <si>
    <t>M21-022 Elektromontáže, Vedení uzemňovací</t>
  </si>
  <si>
    <t>741410041</t>
  </si>
  <si>
    <t>Montáž uzemňovacího vedení s upevněním, propojením a připojením pomocí svorek v zemi s izolací spojů drátu nebo lana D do 10 mm v městské zástavbě</t>
  </si>
  <si>
    <t>m</t>
  </si>
  <si>
    <t>M21-029 Elektromontáže, Elektromontáže - údržba</t>
  </si>
  <si>
    <t>M46-001 Zemní práce prováděné při montážních pracích, Vytyčování tras</t>
  </si>
  <si>
    <t>460010025</t>
  </si>
  <si>
    <t>Vytyčení trasy inženýrských sítí v zastavěném prostoru</t>
  </si>
  <si>
    <t>km</t>
  </si>
  <si>
    <t>460010022</t>
  </si>
  <si>
    <t>Vytyčení trasy vedení kabelového (podzemního) podél silnice</t>
  </si>
  <si>
    <t>M46-003 Zemní práce prováděné při montážních pracích, Přípravné terénní práce</t>
  </si>
  <si>
    <t>M46-008 Zemní práce prováděné při montážních pracích, Betonové základy</t>
  </si>
  <si>
    <t>649920054R</t>
  </si>
  <si>
    <t>Betonové utěsnění rozvaděče VO</t>
  </si>
  <si>
    <t>M46-011 Zemní práce prováděné při montážních pracích, Sondy pro vyhledání kabelů</t>
  </si>
  <si>
    <t>120001101</t>
  </si>
  <si>
    <t>Příplatek za ztížení odkopávky nebo prokkopávky v blízkosti inženýrských sítí</t>
  </si>
  <si>
    <t>m3</t>
  </si>
  <si>
    <t>175102101</t>
  </si>
  <si>
    <t>Obsypání potrubí při překopech inž sítí ručně objem do 10 m3 z hor tř. 1 až 4</t>
  </si>
  <si>
    <t>M46-020 Zemní práce prováděné při montážních pracích, Hloubení kabelové rýhy</t>
  </si>
  <si>
    <t>460150093</t>
  </si>
  <si>
    <t>Hloubení kabelových zapažených i nezapažených rýh ručně š 40 cm, hl 120 cm, v hornině tř 3</t>
  </si>
  <si>
    <t>460150027</t>
  </si>
  <si>
    <t>Hloubení kabelových zapažených i nezapažených rýh ručně š 40 cm, hl 80 cm, v hornině tř 3</t>
  </si>
  <si>
    <t>M46-027 Zemní práce prováděné při montážních pracích, Pilíře pro skříně, osazení skříní a pod</t>
  </si>
  <si>
    <t>460050065R</t>
  </si>
  <si>
    <t>Vybudování základu pro rozvaděč veřejného osvětlení</t>
  </si>
  <si>
    <t>M46-030 Zemní práce prováděné při montážních pracích, Zemní práce strojní a ostatní s nimi související</t>
  </si>
  <si>
    <t>460560093</t>
  </si>
  <si>
    <t>Zásyp rýh ručně šířky 40 cm, hloubky 120 cm, z horniny třídy 3</t>
  </si>
  <si>
    <t>181951102</t>
  </si>
  <si>
    <t>Úprava pláně v hornině tř. 1 až 4 se zhutněním</t>
  </si>
  <si>
    <t>m2</t>
  </si>
  <si>
    <t>M46-042 Zemní práce prováděné při montážních pracích, Kabelová lože</t>
  </si>
  <si>
    <t>Kabelové lože 2x10cm štěrkopísek fr. 0-4 mm šířka do 65cm</t>
  </si>
  <si>
    <t>M46-051 Zemní práce prováděné při montážních pracích, Kabelové prostupy a žlaby</t>
  </si>
  <si>
    <t>M46-060 Zemní práce prováděné při montážních pracích, Odvoz zeminy</t>
  </si>
  <si>
    <t>M46-062 Zemní práce prováděné při montážních pracích, Úprava terénu</t>
  </si>
  <si>
    <t>M46-065 Zemní práce prováděné při montážních pracích, Podkladové vrstvy a vozovky</t>
  </si>
  <si>
    <t>460920094R</t>
  </si>
  <si>
    <t>Geodetické zaměření skutečného provedení</t>
  </si>
  <si>
    <t>822-1 - Komunikace pozemní</t>
  </si>
  <si>
    <t>283 - Polotovary a některé jednoduché výrobky z plastů</t>
  </si>
  <si>
    <t>311 - Součásti spojovací (mimo šrouby)</t>
  </si>
  <si>
    <t>311000101R</t>
  </si>
  <si>
    <t>Spotřební materiál k montážním pracem</t>
  </si>
  <si>
    <t>316 - Výrobky trubkové</t>
  </si>
  <si>
    <t>341 - Kabely a vodiče</t>
  </si>
  <si>
    <t>341110030</t>
  </si>
  <si>
    <t>kabel silový s Cu jádrem 1 kV 3x1,5mm2, jádro s pletených žil, příležitostně ohebný</t>
  </si>
  <si>
    <t>345 - Materiál elektroinstalační silový</t>
  </si>
  <si>
    <t>345710398</t>
  </si>
  <si>
    <t>Rozvodka krabicová s víčkem 7121 B 119 x 119 mm</t>
  </si>
  <si>
    <t>345610140R</t>
  </si>
  <si>
    <t>Držák pro WAGO svorky DIN 4 x 3 x 0,2-4 mm</t>
  </si>
  <si>
    <t>345710141R</t>
  </si>
  <si>
    <t>Krabicová rozvodka 122x122 mm, IP 67, 4 vývody</t>
  </si>
  <si>
    <t>345000142R</t>
  </si>
  <si>
    <t>WAGO propojovací svorka 3 x 0,2-4 mm</t>
  </si>
  <si>
    <t>345620143R</t>
  </si>
  <si>
    <t>Odbočovací svorkovnice 25 mm2, 1-pólová</t>
  </si>
  <si>
    <t>345622300</t>
  </si>
  <si>
    <t>Svornice řadová RSA 16</t>
  </si>
  <si>
    <t>345616660</t>
  </si>
  <si>
    <t>Svornice řadová RSA PE 16</t>
  </si>
  <si>
    <t>358000146R</t>
  </si>
  <si>
    <t>Hodiny spínací Astro 1-kanálové, 16A</t>
  </si>
  <si>
    <t>286190147R</t>
  </si>
  <si>
    <t>Ochranná hadice z nerezu SSU25 průměr 25 mm dle specifikace souhrnné technické zprávy</t>
  </si>
  <si>
    <t>286190148R</t>
  </si>
  <si>
    <t>Úchyty hadice z nerezu FFC25 průměr 25 mm dle specifikace souhrnné technické zprávy</t>
  </si>
  <si>
    <t>286190149R</t>
  </si>
  <si>
    <t>Propojky hadice z nerezu FFC25 průměr 25 mm dle specifikace souhrnné technické zprávy</t>
  </si>
  <si>
    <t>286190145R</t>
  </si>
  <si>
    <t>Průchodky do konstrukce pro hadice z nerezu FCC25 průměr 25 mm dle specifikace souhrnné technické zprávy</t>
  </si>
  <si>
    <t>345670150R</t>
  </si>
  <si>
    <t>Oko kabelové příložkové 50xM10 7585-10</t>
  </si>
  <si>
    <t>345722510</t>
  </si>
  <si>
    <t>Lišta elektroinstalační nosná kovová holá DIN TS35</t>
  </si>
  <si>
    <t>562450120</t>
  </si>
  <si>
    <t>žlab kabelový s víkem ze směsových plastů 200x130mm dl 1,2m</t>
  </si>
  <si>
    <t>358220105</t>
  </si>
  <si>
    <t>jistič1pólový-charakteristika B 2A</t>
  </si>
  <si>
    <t>358220107</t>
  </si>
  <si>
    <t>jistič1pólový-charakteristika B 6A</t>
  </si>
  <si>
    <t>358220111</t>
  </si>
  <si>
    <t>jistič1pólový-charakteristika B 16A</t>
  </si>
  <si>
    <t>358220403</t>
  </si>
  <si>
    <t>jistič3pólový-charakteristika B 25A</t>
  </si>
  <si>
    <t>56245077R</t>
  </si>
  <si>
    <t>konektorový systém vodotěsný IP65 3-pólový, přímá kombinace samec samice vnější průměr kabelu 7 - 13 mm</t>
  </si>
  <si>
    <t>56245078R</t>
  </si>
  <si>
    <t>konektorový systém vodotěsný IP65 3-pólový, odbočovací kombinace s vidlicí Y samec samice 7 - 13 mm</t>
  </si>
  <si>
    <t>348 - Svítidla</t>
  </si>
  <si>
    <t>348380155R</t>
  </si>
  <si>
    <t>LED svítidlo průmyslové s krytím IP66, IK10 v souladu s ČSN EN 60598-1,2,3,ČSN EN 62031, ČSN EN 62471,ČSN EN 550155, ČSN EN6100,ČSN EN61547, 2700K, příkon 20W, kompletní soubor EULUMDAT, certifikace CZ/EU, rozměrové odpovídající požadavkům na montáž skrz otvor v zábradlí</t>
  </si>
  <si>
    <t>354 - Kondenzátory silové, součásti montážní rozvodů a hromosvodů</t>
  </si>
  <si>
    <t>354410996</t>
  </si>
  <si>
    <t>svorka odbočovací a spojovací pro spojování kruhových a páskových vodičů, FeZn</t>
  </si>
  <si>
    <t>354410720</t>
  </si>
  <si>
    <t>Drát zemnící 10 mm FeZn</t>
  </si>
  <si>
    <t>kg</t>
  </si>
  <si>
    <t>246170222</t>
  </si>
  <si>
    <t>Hmota nátěrová asfaltová krycí (email) na kovy</t>
  </si>
  <si>
    <t>357 - Rozváděče</t>
  </si>
  <si>
    <t>357000170R</t>
  </si>
  <si>
    <t>Rozvaděčová sestava (přípojková, elektroměrová a ovládací skříň) samostatně stojící s volnou DIN pro slaboproudou instalaci, specifikace v STZ</t>
  </si>
  <si>
    <t>357000171R</t>
  </si>
  <si>
    <t>Indikátor fází 3 pólový na DIN</t>
  </si>
  <si>
    <t>358 - Přístroje elektrické (bez měřicích)</t>
  </si>
  <si>
    <t>358211010</t>
  </si>
  <si>
    <t>Stykač vzduchový 3pólový C9.10 220-230V / 50Hz</t>
  </si>
  <si>
    <t>358210175R</t>
  </si>
  <si>
    <t>Kompenzační stykač</t>
  </si>
  <si>
    <t>583 - Kámen přírodní a štěrkopísky</t>
  </si>
  <si>
    <t>583373100</t>
  </si>
  <si>
    <t>štěrkopísek frakce 0-4 třída B</t>
  </si>
  <si>
    <t>t</t>
  </si>
  <si>
    <t>583438720</t>
  </si>
  <si>
    <t>Kamenivo drcené hrubé frakce 8-16</t>
  </si>
  <si>
    <t>589 - Polotovary technologické pomocné stavební výroby</t>
  </si>
  <si>
    <t>589329400</t>
  </si>
  <si>
    <t>směs pro beton třída C25-30 XF3 frakce do 8 mm</t>
  </si>
  <si>
    <t>žlab kabelový betonový k ochraně zemního drátovodného vedení 100x31x19 cm</t>
  </si>
  <si>
    <t>592 - Prefabrikáty železobet. pro želez.značkování</t>
  </si>
  <si>
    <t>946 Odvozy suti a vybouraných hmot</t>
  </si>
  <si>
    <t>Ostatní</t>
  </si>
  <si>
    <t>741810003</t>
  </si>
  <si>
    <t>Celková prohlídka elektrického rozvodu a zařízení do 1 milionu Kč</t>
  </si>
  <si>
    <t>341030000</t>
  </si>
  <si>
    <t>Zařízení staveniště zabezpečení staveniště oplocení staveniště</t>
  </si>
  <si>
    <t>951310100</t>
  </si>
  <si>
    <t>Opotřebení frézovacích nožů pro živičné povrchy</t>
  </si>
  <si>
    <t>951310300</t>
  </si>
  <si>
    <t>Opotřebení frézovacích nožů pro betonové povrchy</t>
  </si>
  <si>
    <t>119001402</t>
  </si>
  <si>
    <t>Dočasné zajištění potrubí ocelového nebo litinového DN do 500 mm</t>
  </si>
  <si>
    <t>119001406</t>
  </si>
  <si>
    <t>Dočasné zajištění potrubí z PE DN do 500 mm</t>
  </si>
  <si>
    <t>119001421</t>
  </si>
  <si>
    <t>Dočasné zajištění kabelů a kabelových tratí ze 3 volně ložených kabelů</t>
  </si>
  <si>
    <t>580102002</t>
  </si>
  <si>
    <t>Kontrola stavu v rozvodně nn do 3 výzbrojních jednotek rozvodných zařízení</t>
  </si>
  <si>
    <t>Vedlejší a ostatní náklady, BOZP</t>
  </si>
  <si>
    <t>913211113</t>
  </si>
  <si>
    <t>Montáž a demontáž dočasných dopravních zábran reflexních, šířky 3 m</t>
  </si>
  <si>
    <t>345030000</t>
  </si>
  <si>
    <t>Zařízení staveniště zabezpečení staveniště informační tabule</t>
  </si>
  <si>
    <t>952710102</t>
  </si>
  <si>
    <t>Nájem podstavce pro dopravní značku za 1 den/nad 7 dní</t>
  </si>
  <si>
    <t>952710110</t>
  </si>
  <si>
    <t>Nájem dopravní značky základní za 1 den/nad 7 dní</t>
  </si>
  <si>
    <t>952710125</t>
  </si>
  <si>
    <t>Nájem zábrany reflexní 1,5m za 1 den/do 7 dní</t>
  </si>
  <si>
    <t>952710144</t>
  </si>
  <si>
    <t>Nájem kužele reflexního 600mm za 1 den/nad 7 dní</t>
  </si>
  <si>
    <t>VRN</t>
  </si>
  <si>
    <t>491030000</t>
  </si>
  <si>
    <t>Inženýrská činnost inženýrská činnost ostatní náklady vzniklé v souvislosti s realizací stavby</t>
  </si>
  <si>
    <t>427030000</t>
  </si>
  <si>
    <t>Inženýrská činnost posudky technické požadavky na výrobky</t>
  </si>
  <si>
    <t>210280010</t>
  </si>
  <si>
    <t>Zkoušky a prohlídky elektrických rozvodů a zařízení celková prohlídka, zkoušení, měření a vyhotovení revizní zprávy pro objem montážních prací Příplatek k ceně -0003 za každých dalších i započatých 500 tisíc Kč přes 1000 tisíc Kč</t>
  </si>
  <si>
    <t>741810216R</t>
  </si>
  <si>
    <t>Revizní zpráva</t>
  </si>
  <si>
    <t>Celkem SO401 + VRN - projektové ceny ÚRS</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</si>
</sst>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53">
    <font>
      <sz val="10"/>
      <name val="Arial"/>
      <family val="0"/>
    </font>
    <font>
      <b/>
      <sz val="16"/>
      <color indexed="8"/>
      <name val="Arial"/>
      <family val="2"/>
    </font>
    <font>
      <b/>
      <sz val="16"/>
      <name val="Arial"/>
      <family val="2"/>
    </font>
    <font>
      <b/>
      <sz val="10"/>
      <name val="Arial"/>
      <family val="2"/>
    </font>
    <font>
      <sz val="10"/>
      <color indexed="9"/>
      <name val="Arial"/>
      <family val="2"/>
    </font>
    <font>
      <b/>
      <sz val="11"/>
      <name val="Arial"/>
      <family val="2"/>
    </font>
    <font>
      <i/>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0"/>
      <color indexed="8"/>
      <name val="Arial"/>
      <family val="2"/>
    </font>
    <font>
      <sz val="11"/>
      <name val="Arial"/>
      <family val="2"/>
    </font>
    <font>
      <sz val="8"/>
      <color indexed="8"/>
      <name val="Arial"/>
      <family val="2"/>
    </font>
    <font>
      <sz val="8"/>
      <name val="Arial"/>
      <family val="2"/>
    </font>
    <font>
      <sz val="11"/>
      <color indexed="8"/>
      <name val="Tahoma"/>
      <family val="2"/>
    </font>
    <font>
      <sz val="11"/>
      <color indexed="30"/>
      <name val="Arial"/>
      <family val="2"/>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sz val="18"/>
      <color theme="3"/>
      <name val="Calibri Light"/>
      <family val="2"/>
    </font>
    <font>
      <sz val="11"/>
      <color rgb="FF9C6500"/>
      <name val="Arial"/>
      <family val="2"/>
    </font>
    <font>
      <sz val="10"/>
      <color rgb="FF0000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8"/>
      <color rgb="FF000000"/>
      <name val="Arial"/>
      <family val="2"/>
    </font>
    <font>
      <b/>
      <sz val="11"/>
      <color rgb="FF000000"/>
      <name val="Arial"/>
      <family val="2"/>
    </font>
    <font>
      <sz val="11"/>
      <color rgb="FF000000"/>
      <name val="Tahoma"/>
      <family val="2"/>
    </font>
    <font>
      <sz val="11"/>
      <color rgb="FF000000"/>
      <name val="Arial"/>
      <family val="2"/>
    </font>
    <font>
      <sz val="11"/>
      <color rgb="FF0065CE"/>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
      <patternFill patternType="solid">
        <fgColor rgb="FFD3D3D3"/>
        <bgColor indexed="64"/>
      </patternFill>
    </fill>
    <fill>
      <patternFill patternType="solid">
        <fgColor rgb="FFFFFFFF"/>
        <bgColor indexed="64"/>
      </patternFill>
    </fill>
    <fill>
      <patternFill patternType="solid">
        <fgColor rgb="FFFFFFCC"/>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ck">
        <color rgb="FF000000"/>
      </left>
      <right style="thin">
        <color rgb="FF000000"/>
      </right>
      <top style="thick">
        <color rgb="FF000000"/>
      </top>
      <bottom style="thin">
        <color rgb="FF000000"/>
      </bottom>
    </border>
    <border>
      <left/>
      <right style="thin">
        <color rgb="FF000000"/>
      </right>
      <top style="thick">
        <color rgb="FF000000"/>
      </top>
      <bottom style="thin">
        <color rgb="FF000000"/>
      </bottom>
    </border>
    <border>
      <left/>
      <right/>
      <top style="thick">
        <color rgb="FF000000"/>
      </top>
      <bottom style="thin">
        <color rgb="FF000000"/>
      </bottom>
    </border>
    <border>
      <left/>
      <right style="thick">
        <color rgb="FF000000"/>
      </right>
      <top style="thick">
        <color rgb="FF000000"/>
      </top>
      <bottom/>
    </border>
    <border>
      <left style="thick">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right style="thick">
        <color rgb="FF000000"/>
      </right>
      <top/>
      <bottom/>
    </border>
    <border>
      <left style="thick">
        <color rgb="FF000000"/>
      </left>
      <right style="thin">
        <color rgb="FF000000"/>
      </right>
      <top/>
      <bottom style="thick">
        <color rgb="FF000000"/>
      </bottom>
    </border>
    <border>
      <left/>
      <right style="thin">
        <color rgb="FF000000"/>
      </right>
      <top/>
      <bottom style="thick">
        <color rgb="FF000000"/>
      </bottom>
    </border>
    <border>
      <left/>
      <right/>
      <top/>
      <bottom style="thick">
        <color rgb="FF000000"/>
      </bottom>
    </border>
    <border>
      <left/>
      <right style="thick">
        <color rgb="FF000000"/>
      </right>
      <top/>
      <bottom style="thick">
        <color rgb="FF000000"/>
      </bottom>
    </border>
    <border>
      <left style="thick">
        <color rgb="FF000000"/>
      </left>
      <right/>
      <top/>
      <bottom style="thick">
        <color rgb="FF000000"/>
      </bottom>
    </border>
    <border>
      <left/>
      <right style="thick">
        <color rgb="FF000000"/>
      </right>
      <top/>
      <bottom style="thin">
        <color rgb="FF000000"/>
      </bottom>
    </border>
    <border>
      <left style="thick">
        <color rgb="FF000000"/>
      </left>
      <right/>
      <top/>
      <bottom style="thin">
        <color rgb="FF000000"/>
      </bottom>
    </border>
    <border>
      <left/>
      <right style="thin">
        <color rgb="FF000000"/>
      </right>
      <top/>
      <bottom/>
    </border>
    <border>
      <left style="thick">
        <color rgb="FF000000"/>
      </left>
      <right/>
      <top style="medium">
        <color rgb="FF000000"/>
      </top>
      <bottom/>
    </border>
    <border>
      <left/>
      <right/>
      <top style="medium">
        <color rgb="FF000000"/>
      </top>
      <bottom/>
    </border>
    <border>
      <left/>
      <right style="thick">
        <color rgb="FF000000"/>
      </right>
      <top style="medium">
        <color rgb="FF000000"/>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6">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0" fillId="33" borderId="14" xfId="0" applyFill="1" applyBorder="1" applyAlignment="1">
      <alignment vertical="center"/>
    </xf>
    <xf numFmtId="0" fontId="3" fillId="33" borderId="14" xfId="0" applyFont="1" applyFill="1" applyBorder="1" applyAlignment="1">
      <alignment horizontal="right" vertical="center"/>
    </xf>
    <xf numFmtId="0" fontId="3" fillId="33" borderId="14" xfId="0" applyFont="1" applyFill="1" applyBorder="1" applyAlignment="1">
      <alignment vertical="center" wrapText="1"/>
    </xf>
    <xf numFmtId="4" fontId="3" fillId="33" borderId="14"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3"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4" fillId="34" borderId="10" xfId="0" applyFont="1" applyFill="1" applyBorder="1" applyAlignment="1">
      <alignment horizontal="center" vertical="center" wrapText="1"/>
    </xf>
    <xf numFmtId="0" fontId="30" fillId="0" borderId="15" xfId="46" applyFont="1" applyBorder="1">
      <alignment/>
      <protection/>
    </xf>
    <xf numFmtId="0" fontId="30" fillId="0" borderId="16" xfId="46" applyFont="1" applyBorder="1">
      <alignment/>
      <protection/>
    </xf>
    <xf numFmtId="0" fontId="30" fillId="0" borderId="16" xfId="46" applyFont="1" applyBorder="1" applyAlignment="1">
      <alignment horizontal="left"/>
      <protection/>
    </xf>
    <xf numFmtId="0" fontId="30" fillId="0" borderId="17" xfId="46" applyFont="1" applyBorder="1" applyAlignment="1">
      <alignment wrapText="1"/>
      <protection/>
    </xf>
    <xf numFmtId="0" fontId="25" fillId="0" borderId="17" xfId="46" applyFont="1" applyBorder="1">
      <alignment/>
      <protection/>
    </xf>
    <xf numFmtId="0" fontId="25" fillId="0" borderId="16" xfId="46" applyFont="1" applyBorder="1">
      <alignment/>
      <protection/>
    </xf>
    <xf numFmtId="0" fontId="30" fillId="0" borderId="18" xfId="46" applyFont="1" applyBorder="1" applyAlignment="1">
      <alignment horizontal="center" vertical="center"/>
      <protection/>
    </xf>
    <xf numFmtId="0" fontId="40" fillId="0" borderId="0" xfId="46" applyFont="1" applyAlignment="1">
      <alignment/>
      <protection/>
    </xf>
    <xf numFmtId="0" fontId="30" fillId="0" borderId="19" xfId="46" applyFont="1" applyBorder="1">
      <alignment/>
      <protection/>
    </xf>
    <xf numFmtId="0" fontId="30" fillId="0" borderId="20" xfId="46" applyFont="1" applyBorder="1">
      <alignment/>
      <protection/>
    </xf>
    <xf numFmtId="0" fontId="30" fillId="0" borderId="21" xfId="46" applyFont="1" applyBorder="1" applyAlignment="1">
      <alignment horizontal="left"/>
      <protection/>
    </xf>
    <xf numFmtId="0" fontId="25" fillId="0" borderId="20" xfId="46" applyFont="1" applyBorder="1">
      <alignment/>
      <protection/>
    </xf>
    <xf numFmtId="0" fontId="25" fillId="0" borderId="21" xfId="46" applyFont="1" applyBorder="1">
      <alignment/>
      <protection/>
    </xf>
    <xf numFmtId="0" fontId="25" fillId="0" borderId="22" xfId="46" applyFont="1" applyBorder="1">
      <alignment/>
      <protection/>
    </xf>
    <xf numFmtId="0" fontId="30" fillId="0" borderId="23" xfId="46" applyFont="1" applyBorder="1">
      <alignment/>
      <protection/>
    </xf>
    <xf numFmtId="0" fontId="30" fillId="0" borderId="24" xfId="46" applyFont="1" applyBorder="1">
      <alignment/>
      <protection/>
    </xf>
    <xf numFmtId="0" fontId="30" fillId="0" borderId="25" xfId="46" applyFont="1" applyBorder="1" applyAlignment="1">
      <alignment horizontal="left"/>
      <protection/>
    </xf>
    <xf numFmtId="0" fontId="25" fillId="0" borderId="24" xfId="46" applyFont="1" applyBorder="1">
      <alignment/>
      <protection/>
    </xf>
    <xf numFmtId="0" fontId="30" fillId="0" borderId="25" xfId="46" applyFont="1" applyBorder="1">
      <alignment/>
      <protection/>
    </xf>
    <xf numFmtId="0" fontId="25" fillId="0" borderId="25" xfId="46" applyFont="1" applyBorder="1">
      <alignment/>
      <protection/>
    </xf>
    <xf numFmtId="0" fontId="25" fillId="0" borderId="26" xfId="46" applyFont="1" applyBorder="1">
      <alignment/>
      <protection/>
    </xf>
    <xf numFmtId="0" fontId="48" fillId="0" borderId="27" xfId="46" applyFont="1" applyBorder="1" applyAlignment="1">
      <alignment wrapText="1"/>
      <protection/>
    </xf>
    <xf numFmtId="0" fontId="27" fillId="0" borderId="25" xfId="46" applyFont="1" applyBorder="1">
      <alignment/>
      <protection/>
    </xf>
    <xf numFmtId="0" fontId="27" fillId="0" borderId="26" xfId="46" applyFont="1" applyBorder="1">
      <alignment/>
      <protection/>
    </xf>
    <xf numFmtId="0" fontId="30" fillId="35" borderId="19" xfId="46" applyFont="1" applyFill="1" applyBorder="1">
      <alignment/>
      <protection/>
    </xf>
    <xf numFmtId="0" fontId="49" fillId="35" borderId="20" xfId="46" applyFont="1" applyFill="1" applyBorder="1" applyAlignment="1">
      <alignment horizontal="center" wrapText="1"/>
      <protection/>
    </xf>
    <xf numFmtId="49" fontId="50" fillId="35" borderId="20" xfId="46" applyNumberFormat="1" applyFont="1" applyFill="1" applyBorder="1" applyAlignment="1">
      <alignment horizontal="left" wrapText="1"/>
      <protection/>
    </xf>
    <xf numFmtId="49" fontId="50" fillId="35" borderId="20" xfId="46" applyNumberFormat="1" applyFont="1" applyFill="1" applyBorder="1" applyAlignment="1">
      <alignment horizontal="center" wrapText="1"/>
      <protection/>
    </xf>
    <xf numFmtId="4" fontId="49" fillId="35" borderId="20" xfId="46" applyNumberFormat="1" applyFont="1" applyFill="1" applyBorder="1" applyAlignment="1">
      <alignment horizontal="center" wrapText="1"/>
      <protection/>
    </xf>
    <xf numFmtId="4" fontId="49" fillId="35" borderId="28" xfId="46" applyNumberFormat="1" applyFont="1" applyFill="1" applyBorder="1" applyAlignment="1">
      <alignment horizontal="center" wrapText="1"/>
      <protection/>
    </xf>
    <xf numFmtId="0" fontId="49" fillId="35" borderId="29" xfId="46" applyFont="1" applyFill="1" applyBorder="1">
      <alignment/>
      <protection/>
    </xf>
    <xf numFmtId="0" fontId="25" fillId="0" borderId="28" xfId="46" applyFont="1" applyBorder="1">
      <alignment/>
      <protection/>
    </xf>
    <xf numFmtId="0" fontId="49" fillId="35" borderId="29" xfId="46" applyFont="1" applyFill="1" applyBorder="1">
      <alignment/>
      <protection/>
    </xf>
    <xf numFmtId="0" fontId="30" fillId="35" borderId="21" xfId="46" applyFont="1" applyFill="1" applyBorder="1">
      <alignment/>
      <protection/>
    </xf>
    <xf numFmtId="0" fontId="30" fillId="35" borderId="21" xfId="46" applyFont="1" applyFill="1" applyBorder="1" applyAlignment="1">
      <alignment horizontal="left"/>
      <protection/>
    </xf>
    <xf numFmtId="0" fontId="30" fillId="35" borderId="21" xfId="46" applyFont="1" applyFill="1" applyBorder="1" applyAlignment="1">
      <alignment wrapText="1"/>
      <protection/>
    </xf>
    <xf numFmtId="0" fontId="30" fillId="35" borderId="28" xfId="46" applyFont="1" applyFill="1" applyBorder="1">
      <alignment/>
      <protection/>
    </xf>
    <xf numFmtId="0" fontId="30" fillId="36" borderId="19" xfId="46" applyFont="1" applyFill="1" applyBorder="1">
      <alignment/>
      <protection/>
    </xf>
    <xf numFmtId="0" fontId="51" fillId="36" borderId="20" xfId="46" applyFont="1" applyFill="1" applyBorder="1" applyAlignment="1">
      <alignment horizontal="center"/>
      <protection/>
    </xf>
    <xf numFmtId="0" fontId="51" fillId="36" borderId="20" xfId="46" applyFont="1" applyFill="1" applyBorder="1" applyAlignment="1">
      <alignment horizontal="left"/>
      <protection/>
    </xf>
    <xf numFmtId="0" fontId="51" fillId="37" borderId="20" xfId="46" applyFont="1" applyFill="1" applyBorder="1" applyAlignment="1">
      <alignment wrapText="1"/>
      <protection/>
    </xf>
    <xf numFmtId="0" fontId="51" fillId="37" borderId="20" xfId="46" applyFont="1" applyFill="1" applyBorder="1">
      <alignment/>
      <protection/>
    </xf>
    <xf numFmtId="164" fontId="43" fillId="37" borderId="20" xfId="46" applyNumberFormat="1" applyFont="1" applyFill="1" applyBorder="1" applyAlignment="1">
      <alignment horizontal="right"/>
      <protection/>
    </xf>
    <xf numFmtId="4" fontId="51" fillId="37" borderId="20" xfId="46" applyNumberFormat="1" applyFont="1" applyFill="1" applyBorder="1" applyAlignment="1">
      <alignment horizontal="right"/>
      <protection/>
    </xf>
    <xf numFmtId="4" fontId="51" fillId="37" borderId="28" xfId="46" applyNumberFormat="1" applyFont="1" applyFill="1" applyBorder="1" applyAlignment="1">
      <alignment horizontal="right"/>
      <protection/>
    </xf>
    <xf numFmtId="164" fontId="30" fillId="35" borderId="21" xfId="46" applyNumberFormat="1" applyFont="1" applyFill="1" applyBorder="1" applyAlignment="1">
      <alignment wrapText="1"/>
      <protection/>
    </xf>
    <xf numFmtId="4" fontId="30" fillId="35" borderId="21" xfId="46" applyNumberFormat="1" applyFont="1" applyFill="1" applyBorder="1" applyAlignment="1">
      <alignment wrapText="1"/>
      <protection/>
    </xf>
    <xf numFmtId="4" fontId="30" fillId="35" borderId="28" xfId="46" applyNumberFormat="1" applyFont="1" applyFill="1" applyBorder="1" applyAlignment="1">
      <alignment wrapText="1"/>
      <protection/>
    </xf>
    <xf numFmtId="164" fontId="30" fillId="35" borderId="21" xfId="46" applyNumberFormat="1" applyFont="1" applyFill="1" applyBorder="1">
      <alignment/>
      <protection/>
    </xf>
    <xf numFmtId="4" fontId="30" fillId="35" borderId="21" xfId="46" applyNumberFormat="1" applyFont="1" applyFill="1" applyBorder="1">
      <alignment/>
      <protection/>
    </xf>
    <xf numFmtId="4" fontId="30" fillId="35" borderId="28" xfId="46" applyNumberFormat="1" applyFont="1" applyFill="1" applyBorder="1">
      <alignment/>
      <protection/>
    </xf>
    <xf numFmtId="0" fontId="30" fillId="36" borderId="20" xfId="46" applyFont="1" applyFill="1" applyBorder="1" applyAlignment="1">
      <alignment horizontal="left"/>
      <protection/>
    </xf>
    <xf numFmtId="0" fontId="52" fillId="36" borderId="20" xfId="46" applyFont="1" applyFill="1" applyBorder="1" applyAlignment="1">
      <alignment horizontal="left"/>
      <protection/>
    </xf>
    <xf numFmtId="0" fontId="52" fillId="37" borderId="20" xfId="46" applyFont="1" applyFill="1" applyBorder="1" applyAlignment="1">
      <alignment wrapText="1"/>
      <protection/>
    </xf>
    <xf numFmtId="0" fontId="52" fillId="37" borderId="20" xfId="46" applyFont="1" applyFill="1" applyBorder="1">
      <alignment/>
      <protection/>
    </xf>
    <xf numFmtId="0" fontId="51" fillId="36" borderId="19" xfId="46" applyFont="1" applyFill="1" applyBorder="1" applyAlignment="1">
      <alignment/>
      <protection/>
    </xf>
    <xf numFmtId="0" fontId="30" fillId="36" borderId="29" xfId="46" applyFont="1" applyFill="1" applyBorder="1">
      <alignment/>
      <protection/>
    </xf>
    <xf numFmtId="0" fontId="51" fillId="36" borderId="30" xfId="46" applyFont="1" applyFill="1" applyBorder="1" applyAlignment="1">
      <alignment horizontal="center"/>
      <protection/>
    </xf>
    <xf numFmtId="0" fontId="51" fillId="36" borderId="30" xfId="46" applyFont="1" applyFill="1" applyBorder="1" applyAlignment="1">
      <alignment horizontal="left"/>
      <protection/>
    </xf>
    <xf numFmtId="0" fontId="51" fillId="37" borderId="30" xfId="46" applyFont="1" applyFill="1" applyBorder="1" applyAlignment="1">
      <alignment wrapText="1"/>
      <protection/>
    </xf>
    <xf numFmtId="0" fontId="51" fillId="37" borderId="30" xfId="46" applyFont="1" applyFill="1" applyBorder="1">
      <alignment/>
      <protection/>
    </xf>
    <xf numFmtId="164" fontId="43" fillId="37" borderId="30" xfId="46" applyNumberFormat="1" applyFont="1" applyFill="1" applyBorder="1" applyAlignment="1">
      <alignment horizontal="right"/>
      <protection/>
    </xf>
    <xf numFmtId="4" fontId="51" fillId="37" borderId="30" xfId="46" applyNumberFormat="1" applyFont="1" applyFill="1" applyBorder="1" applyAlignment="1">
      <alignment horizontal="right"/>
      <protection/>
    </xf>
    <xf numFmtId="0" fontId="30" fillId="0" borderId="31" xfId="46" applyFont="1" applyBorder="1">
      <alignment/>
      <protection/>
    </xf>
    <xf numFmtId="49" fontId="30" fillId="0" borderId="32" xfId="46" applyNumberFormat="1" applyFont="1" applyBorder="1">
      <alignment/>
      <protection/>
    </xf>
    <xf numFmtId="49" fontId="51" fillId="0" borderId="32" xfId="46" applyNumberFormat="1" applyFont="1" applyBorder="1" applyAlignment="1">
      <alignment horizontal="left"/>
      <protection/>
    </xf>
    <xf numFmtId="0" fontId="25" fillId="0" borderId="32" xfId="46" applyFont="1" applyBorder="1">
      <alignment/>
      <protection/>
    </xf>
    <xf numFmtId="4" fontId="51" fillId="0" borderId="33" xfId="46" applyNumberFormat="1" applyFont="1" applyBorder="1" applyAlignment="1">
      <alignment horizontal="right"/>
      <protection/>
    </xf>
    <xf numFmtId="0" fontId="30" fillId="0" borderId="27" xfId="46" applyFont="1" applyBorder="1">
      <alignment/>
      <protection/>
    </xf>
    <xf numFmtId="49" fontId="30" fillId="0" borderId="25" xfId="46" applyNumberFormat="1" applyFont="1" applyBorder="1">
      <alignment/>
      <protection/>
    </xf>
    <xf numFmtId="49" fontId="49" fillId="0" borderId="25" xfId="46" applyNumberFormat="1" applyFont="1" applyBorder="1" applyAlignment="1">
      <alignment horizontal="left"/>
      <protection/>
    </xf>
    <xf numFmtId="4" fontId="49" fillId="0" borderId="26" xfId="46" applyNumberFormat="1" applyFont="1" applyBorder="1" applyAlignment="1">
      <alignment horizontal="right"/>
      <protection/>
    </xf>
    <xf numFmtId="49" fontId="40" fillId="0" borderId="0" xfId="46" applyNumberFormat="1" applyFont="1" applyAlignment="1">
      <alignment horizontal="left"/>
      <protection/>
    </xf>
    <xf numFmtId="0" fontId="40" fillId="0" borderId="0" xfId="46" applyFont="1" applyAlignment="1">
      <alignment/>
      <protection/>
    </xf>
    <xf numFmtId="0" fontId="40" fillId="0" borderId="0" xfId="46" applyFont="1">
      <alignment/>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tabSelected="1"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4"/>
      <c r="B1" s="1" t="s">
        <v>0</v>
      </c>
      <c r="C1" s="1"/>
      <c r="D1" s="1"/>
      <c r="E1" s="1"/>
    </row>
    <row r="2" spans="1:5" ht="12.75" customHeight="1">
      <c r="A2" s="34"/>
      <c r="B2" s="35" t="s">
        <v>1</v>
      </c>
      <c r="C2" s="1"/>
      <c r="D2" s="1"/>
      <c r="E2" s="1"/>
    </row>
    <row r="3" spans="1:5" ht="19.5" customHeight="1">
      <c r="A3" s="34"/>
      <c r="B3" s="34"/>
      <c r="C3" s="1"/>
      <c r="D3" s="1"/>
      <c r="E3" s="1"/>
    </row>
    <row r="4" spans="1:5" ht="19.5" customHeight="1">
      <c r="A4" s="1"/>
      <c r="B4" s="36" t="s">
        <v>2</v>
      </c>
      <c r="C4" s="34"/>
      <c r="D4" s="34"/>
      <c r="E4" s="1"/>
    </row>
    <row r="5" spans="1:5" ht="12.75" customHeight="1">
      <c r="A5" s="1"/>
      <c r="B5" s="34" t="s">
        <v>3</v>
      </c>
      <c r="C5" s="34"/>
      <c r="D5" s="34"/>
      <c r="E5" s="1"/>
    </row>
    <row r="6" spans="1:5" ht="12.75" customHeight="1">
      <c r="A6" s="1"/>
      <c r="B6" s="3" t="s">
        <v>4</v>
      </c>
      <c r="C6" s="6">
        <f>SUM(C10:C13)</f>
        <v>0</v>
      </c>
      <c r="D6" s="1"/>
      <c r="E6" s="1"/>
    </row>
    <row r="7" spans="1:5" ht="12.75" customHeight="1">
      <c r="A7" s="1"/>
      <c r="B7" s="3" t="s">
        <v>5</v>
      </c>
      <c r="C7" s="6">
        <f>SUM(E10:E13)</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5" t="s">
        <v>19</v>
      </c>
      <c r="B10" s="15" t="s">
        <v>20</v>
      </c>
      <c r="C10" s="16">
        <f>'SO 000_SO 000'!I3</f>
        <v>0</v>
      </c>
      <c r="D10" s="16">
        <f>'SO 000_SO 000'!O2</f>
        <v>0</v>
      </c>
      <c r="E10" s="16">
        <f>C10+D10</f>
        <v>0</v>
      </c>
    </row>
    <row r="11" spans="1:5" ht="12.75" customHeight="1">
      <c r="A11" s="15" t="s">
        <v>138</v>
      </c>
      <c r="B11" s="15" t="s">
        <v>139</v>
      </c>
      <c r="C11" s="16">
        <f>'SO 181_SO 181'!I3</f>
        <v>0</v>
      </c>
      <c r="D11" s="16">
        <f>'SO 181_SO 181'!O2</f>
        <v>0</v>
      </c>
      <c r="E11" s="16">
        <f>C11+D11</f>
        <v>0</v>
      </c>
    </row>
    <row r="12" spans="1:5" ht="12.75" customHeight="1">
      <c r="A12" s="15" t="s">
        <v>150</v>
      </c>
      <c r="B12" s="15" t="s">
        <v>151</v>
      </c>
      <c r="C12" s="16">
        <f>'SO 201_SO 201'!I3</f>
        <v>0</v>
      </c>
      <c r="D12" s="16">
        <f>'SO 201_SO 201'!O2</f>
        <v>0</v>
      </c>
      <c r="E12" s="16">
        <f>C12+D12</f>
        <v>0</v>
      </c>
    </row>
    <row r="13" spans="1:5" ht="12.75" customHeight="1">
      <c r="A13" s="15" t="s">
        <v>501</v>
      </c>
      <c r="B13" s="15" t="s">
        <v>502</v>
      </c>
      <c r="C13" s="16">
        <f>'SO 401_SO 401'!I3</f>
        <v>0</v>
      </c>
      <c r="D13" s="16">
        <f>'SO 401_SO 401'!O2</f>
        <v>0</v>
      </c>
      <c r="E13" s="16">
        <f>C13+D13</f>
        <v>0</v>
      </c>
    </row>
  </sheetData>
  <sheetProtection/>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9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f>
        <v>0</v>
      </c>
      <c r="P2" t="s">
        <v>26</v>
      </c>
    </row>
    <row r="3" spans="1:16" ht="15" customHeight="1">
      <c r="A3" t="s">
        <v>12</v>
      </c>
      <c r="B3" s="10" t="s">
        <v>14</v>
      </c>
      <c r="C3" s="37" t="s">
        <v>15</v>
      </c>
      <c r="D3" s="34"/>
      <c r="E3" s="11" t="s">
        <v>16</v>
      </c>
      <c r="F3" s="1"/>
      <c r="G3" s="8"/>
      <c r="H3" s="7" t="s">
        <v>19</v>
      </c>
      <c r="I3" s="31">
        <f>0+I9</f>
        <v>0</v>
      </c>
      <c r="O3" t="s">
        <v>23</v>
      </c>
      <c r="P3" t="s">
        <v>27</v>
      </c>
    </row>
    <row r="4" spans="1:16" ht="15" customHeight="1">
      <c r="A4" t="s">
        <v>17</v>
      </c>
      <c r="B4" s="10" t="s">
        <v>18</v>
      </c>
      <c r="C4" s="37" t="s">
        <v>19</v>
      </c>
      <c r="D4" s="34"/>
      <c r="E4" s="11" t="s">
        <v>20</v>
      </c>
      <c r="F4" s="1"/>
      <c r="G4" s="1"/>
      <c r="H4" s="9"/>
      <c r="I4" s="9"/>
      <c r="O4" t="s">
        <v>24</v>
      </c>
      <c r="P4" t="s">
        <v>27</v>
      </c>
    </row>
    <row r="5" spans="1:16" ht="12.75" customHeight="1">
      <c r="A5" t="s">
        <v>21</v>
      </c>
      <c r="B5" s="13" t="s">
        <v>22</v>
      </c>
      <c r="C5" s="38" t="s">
        <v>19</v>
      </c>
      <c r="D5" s="39"/>
      <c r="E5" s="14" t="s">
        <v>20</v>
      </c>
      <c r="F5" s="5"/>
      <c r="G5" s="5"/>
      <c r="H5" s="5"/>
      <c r="I5" s="5"/>
      <c r="O5" t="s">
        <v>25</v>
      </c>
      <c r="P5" t="s">
        <v>27</v>
      </c>
    </row>
    <row r="6" spans="1:9" ht="12.75" customHeight="1">
      <c r="A6" s="40" t="s">
        <v>28</v>
      </c>
      <c r="B6" s="40" t="s">
        <v>30</v>
      </c>
      <c r="C6" s="40" t="s">
        <v>32</v>
      </c>
      <c r="D6" s="40" t="s">
        <v>33</v>
      </c>
      <c r="E6" s="40" t="s">
        <v>34</v>
      </c>
      <c r="F6" s="40" t="s">
        <v>36</v>
      </c>
      <c r="G6" s="40" t="s">
        <v>38</v>
      </c>
      <c r="H6" s="40" t="s">
        <v>40</v>
      </c>
      <c r="I6" s="40"/>
    </row>
    <row r="7" spans="1:9" ht="12.75" customHeight="1">
      <c r="A7" s="40"/>
      <c r="B7" s="40"/>
      <c r="C7" s="40"/>
      <c r="D7" s="40"/>
      <c r="E7" s="40"/>
      <c r="F7" s="40"/>
      <c r="G7" s="40"/>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0+I10+I14+I18+I22+I26+I30+I34+I38+I42+I46+I50+I54+I58+I62+I66+I70+I74+I78+I82+I86+I90+I94</f>
        <v>0</v>
      </c>
      <c r="R9">
        <f>0+O10+O14+O18+O22+O26+O30+O34+O38+O42+O46+O50+O54+O58+O62+O66+O70+O74+O78+O82+O86+O90+O94</f>
        <v>0</v>
      </c>
    </row>
    <row r="10" spans="1:16" ht="12.75">
      <c r="A10" s="17" t="s">
        <v>47</v>
      </c>
      <c r="B10" s="22" t="s">
        <v>31</v>
      </c>
      <c r="C10" s="22" t="s">
        <v>48</v>
      </c>
      <c r="D10" s="17" t="s">
        <v>49</v>
      </c>
      <c r="E10" s="23" t="s">
        <v>50</v>
      </c>
      <c r="F10" s="24" t="s">
        <v>51</v>
      </c>
      <c r="G10" s="25">
        <v>1</v>
      </c>
      <c r="H10" s="26">
        <v>0</v>
      </c>
      <c r="I10" s="26">
        <f>ROUND(ROUND(H10,2)*ROUND(G10,3),2)</f>
        <v>0</v>
      </c>
      <c r="O10">
        <f>(I10*21)/100</f>
        <v>0</v>
      </c>
      <c r="P10" t="s">
        <v>27</v>
      </c>
    </row>
    <row r="11" spans="1:5" ht="216.75">
      <c r="A11" s="27" t="s">
        <v>52</v>
      </c>
      <c r="E11" s="28" t="s">
        <v>53</v>
      </c>
    </row>
    <row r="12" spans="1:5" ht="12.75">
      <c r="A12" s="29" t="s">
        <v>54</v>
      </c>
      <c r="E12" s="30" t="s">
        <v>49</v>
      </c>
    </row>
    <row r="13" spans="1:5" ht="12.75">
      <c r="A13" t="s">
        <v>55</v>
      </c>
      <c r="E13" s="28" t="s">
        <v>49</v>
      </c>
    </row>
    <row r="14" spans="1:16" ht="12.75">
      <c r="A14" s="17" t="s">
        <v>47</v>
      </c>
      <c r="B14" s="22" t="s">
        <v>27</v>
      </c>
      <c r="C14" s="22" t="s">
        <v>56</v>
      </c>
      <c r="D14" s="17" t="s">
        <v>49</v>
      </c>
      <c r="E14" s="23" t="s">
        <v>57</v>
      </c>
      <c r="F14" s="24" t="s">
        <v>51</v>
      </c>
      <c r="G14" s="25">
        <v>1</v>
      </c>
      <c r="H14" s="26">
        <v>0</v>
      </c>
      <c r="I14" s="26">
        <f>ROUND(ROUND(H14,2)*ROUND(G14,3),2)</f>
        <v>0</v>
      </c>
      <c r="O14">
        <f>(I14*21)/100</f>
        <v>0</v>
      </c>
      <c r="P14" t="s">
        <v>27</v>
      </c>
    </row>
    <row r="15" spans="1:5" ht="127.5">
      <c r="A15" s="27" t="s">
        <v>52</v>
      </c>
      <c r="E15" s="28" t="s">
        <v>58</v>
      </c>
    </row>
    <row r="16" spans="1:5" ht="12.75">
      <c r="A16" s="29" t="s">
        <v>54</v>
      </c>
      <c r="E16" s="30" t="s">
        <v>49</v>
      </c>
    </row>
    <row r="17" spans="1:5" ht="12.75">
      <c r="A17" t="s">
        <v>55</v>
      </c>
      <c r="E17" s="28" t="s">
        <v>49</v>
      </c>
    </row>
    <row r="18" spans="1:16" ht="12.75">
      <c r="A18" s="17" t="s">
        <v>47</v>
      </c>
      <c r="B18" s="22" t="s">
        <v>26</v>
      </c>
      <c r="C18" s="22" t="s">
        <v>59</v>
      </c>
      <c r="D18" s="17" t="s">
        <v>49</v>
      </c>
      <c r="E18" s="23" t="s">
        <v>60</v>
      </c>
      <c r="F18" s="24" t="s">
        <v>51</v>
      </c>
      <c r="G18" s="25">
        <v>1</v>
      </c>
      <c r="H18" s="26">
        <v>0</v>
      </c>
      <c r="I18" s="26">
        <f>ROUND(ROUND(H18,2)*ROUND(G18,3),2)</f>
        <v>0</v>
      </c>
      <c r="O18">
        <f>(I18*21)/100</f>
        <v>0</v>
      </c>
      <c r="P18" t="s">
        <v>27</v>
      </c>
    </row>
    <row r="19" spans="1:5" ht="12.75">
      <c r="A19" s="27" t="s">
        <v>52</v>
      </c>
      <c r="E19" s="28" t="s">
        <v>61</v>
      </c>
    </row>
    <row r="20" spans="1:5" ht="12.75">
      <c r="A20" s="29" t="s">
        <v>54</v>
      </c>
      <c r="E20" s="30" t="s">
        <v>49</v>
      </c>
    </row>
    <row r="21" spans="1:5" ht="12.75">
      <c r="A21" t="s">
        <v>55</v>
      </c>
      <c r="E21" s="28" t="s">
        <v>62</v>
      </c>
    </row>
    <row r="22" spans="1:16" ht="12.75">
      <c r="A22" s="17" t="s">
        <v>47</v>
      </c>
      <c r="B22" s="22" t="s">
        <v>35</v>
      </c>
      <c r="C22" s="22" t="s">
        <v>63</v>
      </c>
      <c r="D22" s="17" t="s">
        <v>49</v>
      </c>
      <c r="E22" s="23" t="s">
        <v>64</v>
      </c>
      <c r="F22" s="24" t="s">
        <v>51</v>
      </c>
      <c r="G22" s="25">
        <v>1</v>
      </c>
      <c r="H22" s="26">
        <v>0</v>
      </c>
      <c r="I22" s="26">
        <f>ROUND(ROUND(H22,2)*ROUND(G22,3),2)</f>
        <v>0</v>
      </c>
      <c r="O22">
        <f>(I22*21)/100</f>
        <v>0</v>
      </c>
      <c r="P22" t="s">
        <v>27</v>
      </c>
    </row>
    <row r="23" spans="1:5" ht="12.75">
      <c r="A23" s="27" t="s">
        <v>52</v>
      </c>
      <c r="E23" s="28" t="s">
        <v>65</v>
      </c>
    </row>
    <row r="24" spans="1:5" ht="12.75">
      <c r="A24" s="29" t="s">
        <v>54</v>
      </c>
      <c r="E24" s="30" t="s">
        <v>49</v>
      </c>
    </row>
    <row r="25" spans="1:5" ht="12.75">
      <c r="A25" t="s">
        <v>55</v>
      </c>
      <c r="E25" s="28" t="s">
        <v>66</v>
      </c>
    </row>
    <row r="26" spans="1:16" ht="12.75">
      <c r="A26" s="17" t="s">
        <v>47</v>
      </c>
      <c r="B26" s="22" t="s">
        <v>37</v>
      </c>
      <c r="C26" s="22" t="s">
        <v>67</v>
      </c>
      <c r="D26" s="17" t="s">
        <v>49</v>
      </c>
      <c r="E26" s="23" t="s">
        <v>68</v>
      </c>
      <c r="F26" s="24" t="s">
        <v>51</v>
      </c>
      <c r="G26" s="25">
        <v>1</v>
      </c>
      <c r="H26" s="26">
        <v>0</v>
      </c>
      <c r="I26" s="26">
        <f>ROUND(ROUND(H26,2)*ROUND(G26,3),2)</f>
        <v>0</v>
      </c>
      <c r="O26">
        <f>(I26*21)/100</f>
        <v>0</v>
      </c>
      <c r="P26" t="s">
        <v>27</v>
      </c>
    </row>
    <row r="27" spans="1:5" ht="25.5">
      <c r="A27" s="27" t="s">
        <v>52</v>
      </c>
      <c r="E27" s="28" t="s">
        <v>69</v>
      </c>
    </row>
    <row r="28" spans="1:5" ht="12.75">
      <c r="A28" s="29" t="s">
        <v>54</v>
      </c>
      <c r="E28" s="30" t="s">
        <v>49</v>
      </c>
    </row>
    <row r="29" spans="1:5" ht="12.75">
      <c r="A29" t="s">
        <v>55</v>
      </c>
      <c r="E29" s="28" t="s">
        <v>70</v>
      </c>
    </row>
    <row r="30" spans="1:16" ht="12.75">
      <c r="A30" s="17" t="s">
        <v>47</v>
      </c>
      <c r="B30" s="22" t="s">
        <v>39</v>
      </c>
      <c r="C30" s="22" t="s">
        <v>71</v>
      </c>
      <c r="D30" s="17" t="s">
        <v>72</v>
      </c>
      <c r="E30" s="23" t="s">
        <v>73</v>
      </c>
      <c r="F30" s="24" t="s">
        <v>51</v>
      </c>
      <c r="G30" s="25">
        <v>1</v>
      </c>
      <c r="H30" s="26">
        <v>0</v>
      </c>
      <c r="I30" s="26">
        <f>ROUND(ROUND(H30,2)*ROUND(G30,3),2)</f>
        <v>0</v>
      </c>
      <c r="O30">
        <f>(I30*21)/100</f>
        <v>0</v>
      </c>
      <c r="P30" t="s">
        <v>27</v>
      </c>
    </row>
    <row r="31" spans="1:5" ht="12.75">
      <c r="A31" s="27" t="s">
        <v>52</v>
      </c>
      <c r="E31" s="28" t="s">
        <v>74</v>
      </c>
    </row>
    <row r="32" spans="1:5" ht="12.75">
      <c r="A32" s="29" t="s">
        <v>54</v>
      </c>
      <c r="E32" s="30" t="s">
        <v>49</v>
      </c>
    </row>
    <row r="33" spans="1:5" ht="38.25">
      <c r="A33" t="s">
        <v>55</v>
      </c>
      <c r="E33" s="28" t="s">
        <v>75</v>
      </c>
    </row>
    <row r="34" spans="1:16" ht="12.75">
      <c r="A34" s="17" t="s">
        <v>47</v>
      </c>
      <c r="B34" s="22" t="s">
        <v>76</v>
      </c>
      <c r="C34" s="22" t="s">
        <v>71</v>
      </c>
      <c r="D34" s="17" t="s">
        <v>77</v>
      </c>
      <c r="E34" s="23" t="s">
        <v>73</v>
      </c>
      <c r="F34" s="24" t="s">
        <v>51</v>
      </c>
      <c r="G34" s="25">
        <v>1</v>
      </c>
      <c r="H34" s="26">
        <v>0</v>
      </c>
      <c r="I34" s="26">
        <f>ROUND(ROUND(H34,2)*ROUND(G34,3),2)</f>
        <v>0</v>
      </c>
      <c r="O34">
        <f>(I34*21)/100</f>
        <v>0</v>
      </c>
      <c r="P34" t="s">
        <v>27</v>
      </c>
    </row>
    <row r="35" spans="1:5" ht="12.75">
      <c r="A35" s="27" t="s">
        <v>52</v>
      </c>
      <c r="E35" s="28" t="s">
        <v>78</v>
      </c>
    </row>
    <row r="36" spans="1:5" ht="12.75">
      <c r="A36" s="29" t="s">
        <v>54</v>
      </c>
      <c r="E36" s="30" t="s">
        <v>49</v>
      </c>
    </row>
    <row r="37" spans="1:5" ht="38.25">
      <c r="A37" t="s">
        <v>55</v>
      </c>
      <c r="E37" s="28" t="s">
        <v>79</v>
      </c>
    </row>
    <row r="38" spans="1:16" ht="12.75">
      <c r="A38" s="17" t="s">
        <v>47</v>
      </c>
      <c r="B38" s="22" t="s">
        <v>80</v>
      </c>
      <c r="C38" s="22" t="s">
        <v>81</v>
      </c>
      <c r="D38" s="17" t="s">
        <v>49</v>
      </c>
      <c r="E38" s="23" t="s">
        <v>82</v>
      </c>
      <c r="F38" s="24" t="s">
        <v>83</v>
      </c>
      <c r="G38" s="25">
        <v>1</v>
      </c>
      <c r="H38" s="26">
        <v>0</v>
      </c>
      <c r="I38" s="26">
        <f>ROUND(ROUND(H38,2)*ROUND(G38,3),2)</f>
        <v>0</v>
      </c>
      <c r="O38">
        <f>(I38*21)/100</f>
        <v>0</v>
      </c>
      <c r="P38" t="s">
        <v>27</v>
      </c>
    </row>
    <row r="39" spans="1:5" ht="25.5">
      <c r="A39" s="27" t="s">
        <v>52</v>
      </c>
      <c r="E39" s="28" t="s">
        <v>84</v>
      </c>
    </row>
    <row r="40" spans="1:5" ht="12.75">
      <c r="A40" s="29" t="s">
        <v>54</v>
      </c>
      <c r="E40" s="30" t="s">
        <v>49</v>
      </c>
    </row>
    <row r="41" spans="1:5" ht="12.75">
      <c r="A41" t="s">
        <v>55</v>
      </c>
      <c r="E41" s="28" t="s">
        <v>70</v>
      </c>
    </row>
    <row r="42" spans="1:16" ht="12.75">
      <c r="A42" s="17" t="s">
        <v>47</v>
      </c>
      <c r="B42" s="22" t="s">
        <v>42</v>
      </c>
      <c r="C42" s="22" t="s">
        <v>85</v>
      </c>
      <c r="D42" s="17" t="s">
        <v>72</v>
      </c>
      <c r="E42" s="23" t="s">
        <v>86</v>
      </c>
      <c r="F42" s="24" t="s">
        <v>51</v>
      </c>
      <c r="G42" s="25">
        <v>1</v>
      </c>
      <c r="H42" s="26">
        <v>0</v>
      </c>
      <c r="I42" s="26">
        <f>ROUND(ROUND(H42,2)*ROUND(G42,3),2)</f>
        <v>0</v>
      </c>
      <c r="O42">
        <f>(I42*21)/100</f>
        <v>0</v>
      </c>
      <c r="P42" t="s">
        <v>27</v>
      </c>
    </row>
    <row r="43" spans="1:5" ht="12.75">
      <c r="A43" s="27" t="s">
        <v>52</v>
      </c>
      <c r="E43" s="28" t="s">
        <v>87</v>
      </c>
    </row>
    <row r="44" spans="1:5" ht="12.75">
      <c r="A44" s="29" t="s">
        <v>54</v>
      </c>
      <c r="E44" s="30" t="s">
        <v>49</v>
      </c>
    </row>
    <row r="45" spans="1:5" ht="12.75">
      <c r="A45" t="s">
        <v>55</v>
      </c>
      <c r="E45" s="28" t="s">
        <v>70</v>
      </c>
    </row>
    <row r="46" spans="1:16" ht="12.75">
      <c r="A46" s="17" t="s">
        <v>47</v>
      </c>
      <c r="B46" s="22" t="s">
        <v>44</v>
      </c>
      <c r="C46" s="22" t="s">
        <v>85</v>
      </c>
      <c r="D46" s="17" t="s">
        <v>77</v>
      </c>
      <c r="E46" s="23" t="s">
        <v>86</v>
      </c>
      <c r="F46" s="24" t="s">
        <v>51</v>
      </c>
      <c r="G46" s="25">
        <v>1</v>
      </c>
      <c r="H46" s="26">
        <v>0</v>
      </c>
      <c r="I46" s="26">
        <f>ROUND(ROUND(H46,2)*ROUND(G46,3),2)</f>
        <v>0</v>
      </c>
      <c r="O46">
        <f>(I46*21)/100</f>
        <v>0</v>
      </c>
      <c r="P46" t="s">
        <v>27</v>
      </c>
    </row>
    <row r="47" spans="1:5" ht="25.5">
      <c r="A47" s="27" t="s">
        <v>52</v>
      </c>
      <c r="E47" s="28" t="s">
        <v>88</v>
      </c>
    </row>
    <row r="48" spans="1:5" ht="12.75">
      <c r="A48" s="29" t="s">
        <v>54</v>
      </c>
      <c r="E48" s="30" t="s">
        <v>89</v>
      </c>
    </row>
    <row r="49" spans="1:5" ht="12.75">
      <c r="A49" t="s">
        <v>55</v>
      </c>
      <c r="E49" s="28" t="s">
        <v>70</v>
      </c>
    </row>
    <row r="50" spans="1:16" ht="12.75">
      <c r="A50" s="17" t="s">
        <v>47</v>
      </c>
      <c r="B50" s="22" t="s">
        <v>90</v>
      </c>
      <c r="C50" s="22" t="s">
        <v>85</v>
      </c>
      <c r="D50" s="17" t="s">
        <v>91</v>
      </c>
      <c r="E50" s="23" t="s">
        <v>86</v>
      </c>
      <c r="F50" s="24" t="s">
        <v>51</v>
      </c>
      <c r="G50" s="25">
        <v>1</v>
      </c>
      <c r="H50" s="26">
        <v>0</v>
      </c>
      <c r="I50" s="26">
        <f>ROUND(ROUND(H50,2)*ROUND(G50,3),2)</f>
        <v>0</v>
      </c>
      <c r="O50">
        <f>(I50*21)/100</f>
        <v>0</v>
      </c>
      <c r="P50" t="s">
        <v>27</v>
      </c>
    </row>
    <row r="51" spans="1:5" ht="12.75">
      <c r="A51" s="27" t="s">
        <v>52</v>
      </c>
      <c r="E51" s="28" t="s">
        <v>92</v>
      </c>
    </row>
    <row r="52" spans="1:5" ht="12.75">
      <c r="A52" s="29" t="s">
        <v>54</v>
      </c>
      <c r="E52" s="30" t="s">
        <v>49</v>
      </c>
    </row>
    <row r="53" spans="1:5" ht="12.75">
      <c r="A53" t="s">
        <v>55</v>
      </c>
      <c r="E53" s="28" t="s">
        <v>70</v>
      </c>
    </row>
    <row r="54" spans="1:16" ht="12.75">
      <c r="A54" s="17" t="s">
        <v>47</v>
      </c>
      <c r="B54" s="22" t="s">
        <v>93</v>
      </c>
      <c r="C54" s="22" t="s">
        <v>94</v>
      </c>
      <c r="D54" s="17" t="s">
        <v>49</v>
      </c>
      <c r="E54" s="23" t="s">
        <v>95</v>
      </c>
      <c r="F54" s="24" t="s">
        <v>51</v>
      </c>
      <c r="G54" s="25">
        <v>1</v>
      </c>
      <c r="H54" s="26">
        <v>0</v>
      </c>
      <c r="I54" s="26">
        <f>ROUND(ROUND(H54,2)*ROUND(G54,3),2)</f>
        <v>0</v>
      </c>
      <c r="O54">
        <f>(I54*21)/100</f>
        <v>0</v>
      </c>
      <c r="P54" t="s">
        <v>27</v>
      </c>
    </row>
    <row r="55" spans="1:5" ht="12.75">
      <c r="A55" s="27" t="s">
        <v>52</v>
      </c>
      <c r="E55" s="28" t="s">
        <v>96</v>
      </c>
    </row>
    <row r="56" spans="1:5" ht="12.75">
      <c r="A56" s="29" t="s">
        <v>54</v>
      </c>
      <c r="E56" s="30" t="s">
        <v>49</v>
      </c>
    </row>
    <row r="57" spans="1:5" ht="12.75">
      <c r="A57" t="s">
        <v>55</v>
      </c>
      <c r="E57" s="28" t="s">
        <v>49</v>
      </c>
    </row>
    <row r="58" spans="1:16" ht="12.75">
      <c r="A58" s="17" t="s">
        <v>47</v>
      </c>
      <c r="B58" s="22" t="s">
        <v>97</v>
      </c>
      <c r="C58" s="22" t="s">
        <v>98</v>
      </c>
      <c r="D58" s="17" t="s">
        <v>49</v>
      </c>
      <c r="E58" s="23" t="s">
        <v>99</v>
      </c>
      <c r="F58" s="24" t="s">
        <v>51</v>
      </c>
      <c r="G58" s="25">
        <v>1</v>
      </c>
      <c r="H58" s="26">
        <v>0</v>
      </c>
      <c r="I58" s="26">
        <f>ROUND(ROUND(H58,2)*ROUND(G58,3),2)</f>
        <v>0</v>
      </c>
      <c r="O58">
        <f>(I58*21)/100</f>
        <v>0</v>
      </c>
      <c r="P58" t="s">
        <v>27</v>
      </c>
    </row>
    <row r="59" spans="1:5" ht="12.75">
      <c r="A59" s="27" t="s">
        <v>52</v>
      </c>
      <c r="E59" s="28" t="s">
        <v>100</v>
      </c>
    </row>
    <row r="60" spans="1:5" ht="12.75">
      <c r="A60" s="29" t="s">
        <v>54</v>
      </c>
      <c r="E60" s="30" t="s">
        <v>49</v>
      </c>
    </row>
    <row r="61" spans="1:5" ht="12.75">
      <c r="A61" t="s">
        <v>55</v>
      </c>
      <c r="E61" s="28" t="s">
        <v>70</v>
      </c>
    </row>
    <row r="62" spans="1:16" ht="12.75">
      <c r="A62" s="17" t="s">
        <v>47</v>
      </c>
      <c r="B62" s="22" t="s">
        <v>101</v>
      </c>
      <c r="C62" s="22" t="s">
        <v>102</v>
      </c>
      <c r="D62" s="17" t="s">
        <v>49</v>
      </c>
      <c r="E62" s="23" t="s">
        <v>103</v>
      </c>
      <c r="F62" s="24" t="s">
        <v>51</v>
      </c>
      <c r="G62" s="25">
        <v>1</v>
      </c>
      <c r="H62" s="26">
        <v>0</v>
      </c>
      <c r="I62" s="26">
        <f>ROUND(ROUND(H62,2)*ROUND(G62,3),2)</f>
        <v>0</v>
      </c>
      <c r="O62">
        <f>(I62*21)/100</f>
        <v>0</v>
      </c>
      <c r="P62" t="s">
        <v>27</v>
      </c>
    </row>
    <row r="63" spans="1:5" ht="12.75">
      <c r="A63" s="27" t="s">
        <v>52</v>
      </c>
      <c r="E63" s="28" t="s">
        <v>104</v>
      </c>
    </row>
    <row r="64" spans="1:5" ht="12.75">
      <c r="A64" s="29" t="s">
        <v>54</v>
      </c>
      <c r="E64" s="30" t="s">
        <v>49</v>
      </c>
    </row>
    <row r="65" spans="1:5" ht="76.5">
      <c r="A65" t="s">
        <v>55</v>
      </c>
      <c r="E65" s="28" t="s">
        <v>105</v>
      </c>
    </row>
    <row r="66" spans="1:16" ht="12.75">
      <c r="A66" s="17" t="s">
        <v>47</v>
      </c>
      <c r="B66" s="22" t="s">
        <v>106</v>
      </c>
      <c r="C66" s="22" t="s">
        <v>107</v>
      </c>
      <c r="D66" s="17" t="s">
        <v>49</v>
      </c>
      <c r="E66" s="23" t="s">
        <v>108</v>
      </c>
      <c r="F66" s="24" t="s">
        <v>51</v>
      </c>
      <c r="G66" s="25">
        <v>1</v>
      </c>
      <c r="H66" s="26">
        <v>0</v>
      </c>
      <c r="I66" s="26">
        <f>ROUND(ROUND(H66,2)*ROUND(G66,3),2)</f>
        <v>0</v>
      </c>
      <c r="O66">
        <f>(I66*21)/100</f>
        <v>0</v>
      </c>
      <c r="P66" t="s">
        <v>27</v>
      </c>
    </row>
    <row r="67" spans="1:5" ht="25.5">
      <c r="A67" s="27" t="s">
        <v>52</v>
      </c>
      <c r="E67" s="28" t="s">
        <v>109</v>
      </c>
    </row>
    <row r="68" spans="1:5" ht="12.75">
      <c r="A68" s="29" t="s">
        <v>54</v>
      </c>
      <c r="E68" s="30" t="s">
        <v>49</v>
      </c>
    </row>
    <row r="69" spans="1:5" ht="63.75">
      <c r="A69" t="s">
        <v>55</v>
      </c>
      <c r="E69" s="28" t="s">
        <v>110</v>
      </c>
    </row>
    <row r="70" spans="1:16" ht="12.75">
      <c r="A70" s="17" t="s">
        <v>47</v>
      </c>
      <c r="B70" s="22" t="s">
        <v>111</v>
      </c>
      <c r="C70" s="22" t="s">
        <v>112</v>
      </c>
      <c r="D70" s="17" t="s">
        <v>49</v>
      </c>
      <c r="E70" s="23" t="s">
        <v>113</v>
      </c>
      <c r="F70" s="24" t="s">
        <v>51</v>
      </c>
      <c r="G70" s="25">
        <v>1</v>
      </c>
      <c r="H70" s="26">
        <v>0</v>
      </c>
      <c r="I70" s="26">
        <f>ROUND(ROUND(H70,2)*ROUND(G70,3),2)</f>
        <v>0</v>
      </c>
      <c r="O70">
        <f>(I70*21)/100</f>
        <v>0</v>
      </c>
      <c r="P70" t="s">
        <v>27</v>
      </c>
    </row>
    <row r="71" spans="1:5" ht="12.75">
      <c r="A71" s="27" t="s">
        <v>52</v>
      </c>
      <c r="E71" s="28" t="s">
        <v>114</v>
      </c>
    </row>
    <row r="72" spans="1:5" ht="12.75">
      <c r="A72" s="29" t="s">
        <v>54</v>
      </c>
      <c r="E72" s="30" t="s">
        <v>49</v>
      </c>
    </row>
    <row r="73" spans="1:5" ht="12.75">
      <c r="A73" t="s">
        <v>55</v>
      </c>
      <c r="E73" s="28" t="s">
        <v>70</v>
      </c>
    </row>
    <row r="74" spans="1:16" ht="12.75">
      <c r="A74" s="17" t="s">
        <v>47</v>
      </c>
      <c r="B74" s="22" t="s">
        <v>115</v>
      </c>
      <c r="C74" s="22" t="s">
        <v>116</v>
      </c>
      <c r="D74" s="17" t="s">
        <v>72</v>
      </c>
      <c r="E74" s="23" t="s">
        <v>117</v>
      </c>
      <c r="F74" s="24" t="s">
        <v>51</v>
      </c>
      <c r="G74" s="25">
        <v>1</v>
      </c>
      <c r="H74" s="26">
        <v>0</v>
      </c>
      <c r="I74" s="26">
        <f>ROUND(ROUND(H74,2)*ROUND(G74,3),2)</f>
        <v>0</v>
      </c>
      <c r="O74">
        <f>(I74*21)/100</f>
        <v>0</v>
      </c>
      <c r="P74" t="s">
        <v>27</v>
      </c>
    </row>
    <row r="75" spans="1:5" ht="12.75">
      <c r="A75" s="27" t="s">
        <v>52</v>
      </c>
      <c r="E75" s="28" t="s">
        <v>118</v>
      </c>
    </row>
    <row r="76" spans="1:5" ht="12.75">
      <c r="A76" s="29" t="s">
        <v>54</v>
      </c>
      <c r="E76" s="30" t="s">
        <v>49</v>
      </c>
    </row>
    <row r="77" spans="1:5" ht="12.75">
      <c r="A77" t="s">
        <v>55</v>
      </c>
      <c r="E77" s="28" t="s">
        <v>119</v>
      </c>
    </row>
    <row r="78" spans="1:16" ht="12.75">
      <c r="A78" s="17" t="s">
        <v>47</v>
      </c>
      <c r="B78" s="22" t="s">
        <v>120</v>
      </c>
      <c r="C78" s="22" t="s">
        <v>116</v>
      </c>
      <c r="D78" s="17" t="s">
        <v>77</v>
      </c>
      <c r="E78" s="23" t="s">
        <v>117</v>
      </c>
      <c r="F78" s="24" t="s">
        <v>51</v>
      </c>
      <c r="G78" s="25">
        <v>1</v>
      </c>
      <c r="H78" s="26">
        <v>0</v>
      </c>
      <c r="I78" s="26">
        <f>ROUND(ROUND(H78,2)*ROUND(G78,3),2)</f>
        <v>0</v>
      </c>
      <c r="O78">
        <f>(I78*21)/100</f>
        <v>0</v>
      </c>
      <c r="P78" t="s">
        <v>27</v>
      </c>
    </row>
    <row r="79" spans="1:5" ht="12.75">
      <c r="A79" s="27" t="s">
        <v>52</v>
      </c>
      <c r="E79" s="28" t="s">
        <v>121</v>
      </c>
    </row>
    <row r="80" spans="1:5" ht="12.75">
      <c r="A80" s="29" t="s">
        <v>54</v>
      </c>
      <c r="E80" s="30" t="s">
        <v>49</v>
      </c>
    </row>
    <row r="81" spans="1:5" ht="12.75">
      <c r="A81" t="s">
        <v>55</v>
      </c>
      <c r="E81" s="28" t="s">
        <v>119</v>
      </c>
    </row>
    <row r="82" spans="1:16" ht="12.75">
      <c r="A82" s="17" t="s">
        <v>47</v>
      </c>
      <c r="B82" s="22" t="s">
        <v>122</v>
      </c>
      <c r="C82" s="22" t="s">
        <v>116</v>
      </c>
      <c r="D82" s="17" t="s">
        <v>91</v>
      </c>
      <c r="E82" s="23" t="s">
        <v>117</v>
      </c>
      <c r="F82" s="24" t="s">
        <v>51</v>
      </c>
      <c r="G82" s="25">
        <v>1</v>
      </c>
      <c r="H82" s="26">
        <v>0</v>
      </c>
      <c r="I82" s="26">
        <f>ROUND(ROUND(H82,2)*ROUND(G82,3),2)</f>
        <v>0</v>
      </c>
      <c r="O82">
        <f>(I82*21)/100</f>
        <v>0</v>
      </c>
      <c r="P82" t="s">
        <v>27</v>
      </c>
    </row>
    <row r="83" spans="1:5" ht="12.75">
      <c r="A83" s="27" t="s">
        <v>52</v>
      </c>
      <c r="E83" s="28" t="s">
        <v>123</v>
      </c>
    </row>
    <row r="84" spans="1:5" ht="12.75">
      <c r="A84" s="29" t="s">
        <v>54</v>
      </c>
      <c r="E84" s="30" t="s">
        <v>49</v>
      </c>
    </row>
    <row r="85" spans="1:5" ht="12.75">
      <c r="A85" t="s">
        <v>55</v>
      </c>
      <c r="E85" s="28" t="s">
        <v>119</v>
      </c>
    </row>
    <row r="86" spans="1:16" ht="12.75">
      <c r="A86" s="17" t="s">
        <v>47</v>
      </c>
      <c r="B86" s="22" t="s">
        <v>124</v>
      </c>
      <c r="C86" s="22" t="s">
        <v>125</v>
      </c>
      <c r="D86" s="17" t="s">
        <v>49</v>
      </c>
      <c r="E86" s="23" t="s">
        <v>126</v>
      </c>
      <c r="F86" s="24" t="s">
        <v>83</v>
      </c>
      <c r="G86" s="25">
        <v>2</v>
      </c>
      <c r="H86" s="26">
        <v>0</v>
      </c>
      <c r="I86" s="26">
        <f>ROUND(ROUND(H86,2)*ROUND(G86,3),2)</f>
        <v>0</v>
      </c>
      <c r="O86">
        <f>(I86*21)/100</f>
        <v>0</v>
      </c>
      <c r="P86" t="s">
        <v>27</v>
      </c>
    </row>
    <row r="87" spans="1:5" ht="12.75">
      <c r="A87" s="27" t="s">
        <v>52</v>
      </c>
      <c r="E87" s="28" t="s">
        <v>127</v>
      </c>
    </row>
    <row r="88" spans="1:5" ht="12.75">
      <c r="A88" s="29" t="s">
        <v>54</v>
      </c>
      <c r="E88" s="30" t="s">
        <v>49</v>
      </c>
    </row>
    <row r="89" spans="1:5" ht="89.25">
      <c r="A89" t="s">
        <v>55</v>
      </c>
      <c r="E89" s="28" t="s">
        <v>128</v>
      </c>
    </row>
    <row r="90" spans="1:16" ht="12.75">
      <c r="A90" s="17" t="s">
        <v>47</v>
      </c>
      <c r="B90" s="22" t="s">
        <v>129</v>
      </c>
      <c r="C90" s="22" t="s">
        <v>130</v>
      </c>
      <c r="D90" s="17" t="s">
        <v>49</v>
      </c>
      <c r="E90" s="23" t="s">
        <v>131</v>
      </c>
      <c r="F90" s="24" t="s">
        <v>51</v>
      </c>
      <c r="G90" s="25">
        <v>1</v>
      </c>
      <c r="H90" s="26">
        <v>0</v>
      </c>
      <c r="I90" s="26">
        <f>ROUND(ROUND(H90,2)*ROUND(G90,3),2)</f>
        <v>0</v>
      </c>
      <c r="O90">
        <f>(I90*21)/100</f>
        <v>0</v>
      </c>
      <c r="P90" t="s">
        <v>27</v>
      </c>
    </row>
    <row r="91" spans="1:5" ht="63.75">
      <c r="A91" s="27" t="s">
        <v>52</v>
      </c>
      <c r="E91" s="28" t="s">
        <v>132</v>
      </c>
    </row>
    <row r="92" spans="1:5" ht="12.75">
      <c r="A92" s="29" t="s">
        <v>54</v>
      </c>
      <c r="E92" s="30" t="s">
        <v>49</v>
      </c>
    </row>
    <row r="93" spans="1:5" ht="25.5">
      <c r="A93" t="s">
        <v>55</v>
      </c>
      <c r="E93" s="28" t="s">
        <v>133</v>
      </c>
    </row>
    <row r="94" spans="1:16" ht="12.75">
      <c r="A94" s="17" t="s">
        <v>47</v>
      </c>
      <c r="B94" s="22" t="s">
        <v>134</v>
      </c>
      <c r="C94" s="22" t="s">
        <v>135</v>
      </c>
      <c r="D94" s="17" t="s">
        <v>49</v>
      </c>
      <c r="E94" s="23" t="s">
        <v>136</v>
      </c>
      <c r="F94" s="24" t="s">
        <v>51</v>
      </c>
      <c r="G94" s="25">
        <v>1</v>
      </c>
      <c r="H94" s="26">
        <v>0</v>
      </c>
      <c r="I94" s="26">
        <f>ROUND(ROUND(H94,2)*ROUND(G94,3),2)</f>
        <v>0</v>
      </c>
      <c r="O94">
        <f>(I94*21)/100</f>
        <v>0</v>
      </c>
      <c r="P94" t="s">
        <v>27</v>
      </c>
    </row>
    <row r="95" spans="1:5" ht="51">
      <c r="A95" s="27" t="s">
        <v>52</v>
      </c>
      <c r="E95" s="28" t="s">
        <v>137</v>
      </c>
    </row>
    <row r="96" spans="1:5" ht="12.75">
      <c r="A96" s="29" t="s">
        <v>54</v>
      </c>
      <c r="E96" s="30" t="s">
        <v>49</v>
      </c>
    </row>
    <row r="97" spans="1:5" ht="12.75">
      <c r="A97" t="s">
        <v>55</v>
      </c>
      <c r="E97" s="28" t="s">
        <v>49</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8"/>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0+O9+O14</f>
        <v>0</v>
      </c>
      <c r="P2" t="s">
        <v>26</v>
      </c>
    </row>
    <row r="3" spans="1:16" ht="15" customHeight="1">
      <c r="A3" t="s">
        <v>12</v>
      </c>
      <c r="B3" s="10" t="s">
        <v>14</v>
      </c>
      <c r="C3" s="37" t="s">
        <v>15</v>
      </c>
      <c r="D3" s="34"/>
      <c r="E3" s="11" t="s">
        <v>16</v>
      </c>
      <c r="F3" s="1"/>
      <c r="G3" s="8"/>
      <c r="H3" s="7" t="s">
        <v>138</v>
      </c>
      <c r="I3" s="31">
        <f>0+I9+I14</f>
        <v>0</v>
      </c>
      <c r="O3" t="s">
        <v>23</v>
      </c>
      <c r="P3" t="s">
        <v>27</v>
      </c>
    </row>
    <row r="4" spans="1:16" ht="15" customHeight="1">
      <c r="A4" t="s">
        <v>17</v>
      </c>
      <c r="B4" s="10" t="s">
        <v>18</v>
      </c>
      <c r="C4" s="37" t="s">
        <v>138</v>
      </c>
      <c r="D4" s="34"/>
      <c r="E4" s="11" t="s">
        <v>139</v>
      </c>
      <c r="F4" s="1"/>
      <c r="G4" s="1"/>
      <c r="H4" s="9"/>
      <c r="I4" s="9"/>
      <c r="O4" t="s">
        <v>24</v>
      </c>
      <c r="P4" t="s">
        <v>27</v>
      </c>
    </row>
    <row r="5" spans="1:16" ht="12.75" customHeight="1">
      <c r="A5" t="s">
        <v>21</v>
      </c>
      <c r="B5" s="13" t="s">
        <v>22</v>
      </c>
      <c r="C5" s="38" t="s">
        <v>138</v>
      </c>
      <c r="D5" s="39"/>
      <c r="E5" s="14" t="s">
        <v>139</v>
      </c>
      <c r="F5" s="5"/>
      <c r="G5" s="5"/>
      <c r="H5" s="5"/>
      <c r="I5" s="5"/>
      <c r="O5" t="s">
        <v>25</v>
      </c>
      <c r="P5" t="s">
        <v>27</v>
      </c>
    </row>
    <row r="6" spans="1:9" ht="12.75" customHeight="1">
      <c r="A6" s="40" t="s">
        <v>28</v>
      </c>
      <c r="B6" s="40" t="s">
        <v>30</v>
      </c>
      <c r="C6" s="40" t="s">
        <v>32</v>
      </c>
      <c r="D6" s="40" t="s">
        <v>33</v>
      </c>
      <c r="E6" s="40" t="s">
        <v>34</v>
      </c>
      <c r="F6" s="40" t="s">
        <v>36</v>
      </c>
      <c r="G6" s="40" t="s">
        <v>38</v>
      </c>
      <c r="H6" s="40" t="s">
        <v>40</v>
      </c>
      <c r="I6" s="40"/>
    </row>
    <row r="7" spans="1:9" ht="12.75" customHeight="1">
      <c r="A7" s="40"/>
      <c r="B7" s="40"/>
      <c r="C7" s="40"/>
      <c r="D7" s="40"/>
      <c r="E7" s="40"/>
      <c r="F7" s="40"/>
      <c r="G7" s="40"/>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f>
        <v>0</v>
      </c>
      <c r="R9">
        <f>0+O10</f>
        <v>0</v>
      </c>
    </row>
    <row r="10" spans="1:16" ht="12.75">
      <c r="A10" s="17" t="s">
        <v>47</v>
      </c>
      <c r="B10" s="22" t="s">
        <v>31</v>
      </c>
      <c r="C10" s="22" t="s">
        <v>140</v>
      </c>
      <c r="D10" s="17" t="s">
        <v>49</v>
      </c>
      <c r="E10" s="23" t="s">
        <v>141</v>
      </c>
      <c r="F10" s="24" t="s">
        <v>51</v>
      </c>
      <c r="G10" s="25">
        <v>1</v>
      </c>
      <c r="H10" s="26">
        <v>0</v>
      </c>
      <c r="I10" s="26">
        <f>ROUND(ROUND(H10,2)*ROUND(G10,3),2)</f>
        <v>0</v>
      </c>
      <c r="O10">
        <f>(I10*21)/100</f>
        <v>0</v>
      </c>
      <c r="P10" t="s">
        <v>27</v>
      </c>
    </row>
    <row r="11" spans="1:5" ht="127.5">
      <c r="A11" s="27" t="s">
        <v>52</v>
      </c>
      <c r="E11" s="28" t="s">
        <v>142</v>
      </c>
    </row>
    <row r="12" spans="1:5" ht="12.75">
      <c r="A12" s="29" t="s">
        <v>54</v>
      </c>
      <c r="E12" s="30" t="s">
        <v>49</v>
      </c>
    </row>
    <row r="13" spans="1:5" ht="12.75">
      <c r="A13" t="s">
        <v>55</v>
      </c>
      <c r="E13" s="28" t="s">
        <v>66</v>
      </c>
    </row>
    <row r="14" spans="1:18" ht="12.75" customHeight="1">
      <c r="A14" s="5" t="s">
        <v>45</v>
      </c>
      <c r="B14" s="5"/>
      <c r="C14" s="32" t="s">
        <v>37</v>
      </c>
      <c r="D14" s="5"/>
      <c r="E14" s="20" t="s">
        <v>143</v>
      </c>
      <c r="F14" s="5"/>
      <c r="G14" s="5"/>
      <c r="H14" s="5"/>
      <c r="I14" s="33">
        <f>0+Q14</f>
        <v>0</v>
      </c>
      <c r="O14">
        <f>0+R14</f>
        <v>0</v>
      </c>
      <c r="Q14">
        <f>0+I15</f>
        <v>0</v>
      </c>
      <c r="R14">
        <f>0+O15</f>
        <v>0</v>
      </c>
    </row>
    <row r="15" spans="1:16" ht="12.75">
      <c r="A15" s="17" t="s">
        <v>47</v>
      </c>
      <c r="B15" s="22" t="s">
        <v>27</v>
      </c>
      <c r="C15" s="22" t="s">
        <v>144</v>
      </c>
      <c r="D15" s="17" t="s">
        <v>49</v>
      </c>
      <c r="E15" s="23" t="s">
        <v>145</v>
      </c>
      <c r="F15" s="24" t="s">
        <v>146</v>
      </c>
      <c r="G15" s="25">
        <v>20</v>
      </c>
      <c r="H15" s="26">
        <v>0</v>
      </c>
      <c r="I15" s="26">
        <f>ROUND(ROUND(H15,2)*ROUND(G15,3),2)</f>
        <v>0</v>
      </c>
      <c r="O15">
        <f>(I15*21)/100</f>
        <v>0</v>
      </c>
      <c r="P15" t="s">
        <v>27</v>
      </c>
    </row>
    <row r="16" spans="1:5" ht="38.25">
      <c r="A16" s="27" t="s">
        <v>52</v>
      </c>
      <c r="E16" s="28" t="s">
        <v>147</v>
      </c>
    </row>
    <row r="17" spans="1:5" ht="12.75">
      <c r="A17" s="29" t="s">
        <v>54</v>
      </c>
      <c r="E17" s="30" t="s">
        <v>148</v>
      </c>
    </row>
    <row r="18" spans="1:5" ht="76.5">
      <c r="A18" t="s">
        <v>55</v>
      </c>
      <c r="E18" s="28" t="s">
        <v>149</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306"/>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0+O9+O42+O95+O116+O137+O158+O171+O192+O217+O222</f>
        <v>0</v>
      </c>
      <c r="P2" t="s">
        <v>26</v>
      </c>
    </row>
    <row r="3" spans="1:16" ht="15" customHeight="1">
      <c r="A3" t="s">
        <v>12</v>
      </c>
      <c r="B3" s="10" t="s">
        <v>14</v>
      </c>
      <c r="C3" s="37" t="s">
        <v>15</v>
      </c>
      <c r="D3" s="34"/>
      <c r="E3" s="11" t="s">
        <v>16</v>
      </c>
      <c r="F3" s="1"/>
      <c r="G3" s="8"/>
      <c r="H3" s="7" t="s">
        <v>150</v>
      </c>
      <c r="I3" s="31">
        <f>0+I9+I42+I95+I116+I137+I158+I171+I192+I217+I222</f>
        <v>0</v>
      </c>
      <c r="O3" t="s">
        <v>23</v>
      </c>
      <c r="P3" t="s">
        <v>27</v>
      </c>
    </row>
    <row r="4" spans="1:16" ht="15" customHeight="1">
      <c r="A4" t="s">
        <v>17</v>
      </c>
      <c r="B4" s="10" t="s">
        <v>18</v>
      </c>
      <c r="C4" s="37" t="s">
        <v>150</v>
      </c>
      <c r="D4" s="34"/>
      <c r="E4" s="11" t="s">
        <v>151</v>
      </c>
      <c r="F4" s="1"/>
      <c r="G4" s="1"/>
      <c r="H4" s="9"/>
      <c r="I4" s="9"/>
      <c r="O4" t="s">
        <v>24</v>
      </c>
      <c r="P4" t="s">
        <v>27</v>
      </c>
    </row>
    <row r="5" spans="1:16" ht="12.75" customHeight="1">
      <c r="A5" t="s">
        <v>21</v>
      </c>
      <c r="B5" s="13" t="s">
        <v>22</v>
      </c>
      <c r="C5" s="38" t="s">
        <v>150</v>
      </c>
      <c r="D5" s="39"/>
      <c r="E5" s="14" t="s">
        <v>151</v>
      </c>
      <c r="F5" s="5"/>
      <c r="G5" s="5"/>
      <c r="H5" s="5"/>
      <c r="I5" s="5"/>
      <c r="O5" t="s">
        <v>25</v>
      </c>
      <c r="P5" t="s">
        <v>27</v>
      </c>
    </row>
    <row r="6" spans="1:9" ht="12.75" customHeight="1">
      <c r="A6" s="40" t="s">
        <v>28</v>
      </c>
      <c r="B6" s="40" t="s">
        <v>30</v>
      </c>
      <c r="C6" s="40" t="s">
        <v>32</v>
      </c>
      <c r="D6" s="40" t="s">
        <v>33</v>
      </c>
      <c r="E6" s="40" t="s">
        <v>34</v>
      </c>
      <c r="F6" s="40" t="s">
        <v>36</v>
      </c>
      <c r="G6" s="40" t="s">
        <v>38</v>
      </c>
      <c r="H6" s="40" t="s">
        <v>40</v>
      </c>
      <c r="I6" s="40"/>
    </row>
    <row r="7" spans="1:9" ht="12.75" customHeight="1">
      <c r="A7" s="40"/>
      <c r="B7" s="40"/>
      <c r="C7" s="40"/>
      <c r="D7" s="40"/>
      <c r="E7" s="40"/>
      <c r="F7" s="40"/>
      <c r="G7" s="40"/>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0+I10+I14+I18+I22+I26+I30+I34+I38</f>
        <v>0</v>
      </c>
      <c r="R9">
        <f>0+O10+O14+O18+O22+O26+O30+O34+O38</f>
        <v>0</v>
      </c>
    </row>
    <row r="10" spans="1:16" ht="12.75">
      <c r="A10" s="17" t="s">
        <v>47</v>
      </c>
      <c r="B10" s="22" t="s">
        <v>31</v>
      </c>
      <c r="C10" s="22" t="s">
        <v>152</v>
      </c>
      <c r="D10" s="17" t="s">
        <v>49</v>
      </c>
      <c r="E10" s="23" t="s">
        <v>153</v>
      </c>
      <c r="F10" s="24" t="s">
        <v>146</v>
      </c>
      <c r="G10" s="25">
        <v>7</v>
      </c>
      <c r="H10" s="26">
        <v>0</v>
      </c>
      <c r="I10" s="26">
        <f>ROUND(ROUND(H10,2)*ROUND(G10,3),2)</f>
        <v>0</v>
      </c>
      <c r="O10">
        <f>(I10*21)/100</f>
        <v>0</v>
      </c>
      <c r="P10" t="s">
        <v>27</v>
      </c>
    </row>
    <row r="11" spans="1:5" ht="12.75">
      <c r="A11" s="27" t="s">
        <v>52</v>
      </c>
      <c r="E11" s="28" t="s">
        <v>154</v>
      </c>
    </row>
    <row r="12" spans="1:5" ht="12.75">
      <c r="A12" s="29" t="s">
        <v>54</v>
      </c>
      <c r="E12" s="30" t="s">
        <v>155</v>
      </c>
    </row>
    <row r="13" spans="1:5" ht="25.5">
      <c r="A13" t="s">
        <v>55</v>
      </c>
      <c r="E13" s="28" t="s">
        <v>156</v>
      </c>
    </row>
    <row r="14" spans="1:16" ht="25.5">
      <c r="A14" s="17" t="s">
        <v>47</v>
      </c>
      <c r="B14" s="22" t="s">
        <v>27</v>
      </c>
      <c r="C14" s="22" t="s">
        <v>157</v>
      </c>
      <c r="D14" s="17" t="s">
        <v>49</v>
      </c>
      <c r="E14" s="23" t="s">
        <v>158</v>
      </c>
      <c r="F14" s="24" t="s">
        <v>159</v>
      </c>
      <c r="G14" s="25">
        <v>24.32</v>
      </c>
      <c r="H14" s="26">
        <v>0</v>
      </c>
      <c r="I14" s="26">
        <f>ROUND(ROUND(H14,2)*ROUND(G14,3),2)</f>
        <v>0</v>
      </c>
      <c r="O14">
        <f>(I14*21)/100</f>
        <v>0</v>
      </c>
      <c r="P14" t="s">
        <v>27</v>
      </c>
    </row>
    <row r="15" spans="1:5" ht="12.75">
      <c r="A15" s="27" t="s">
        <v>52</v>
      </c>
      <c r="E15" s="28" t="s">
        <v>49</v>
      </c>
    </row>
    <row r="16" spans="1:5" ht="38.25">
      <c r="A16" s="29" t="s">
        <v>54</v>
      </c>
      <c r="E16" s="30" t="s">
        <v>160</v>
      </c>
    </row>
    <row r="17" spans="1:5" ht="140.25">
      <c r="A17" t="s">
        <v>55</v>
      </c>
      <c r="E17" s="28" t="s">
        <v>161</v>
      </c>
    </row>
    <row r="18" spans="1:16" ht="25.5">
      <c r="A18" s="17" t="s">
        <v>47</v>
      </c>
      <c r="B18" s="22" t="s">
        <v>26</v>
      </c>
      <c r="C18" s="22" t="s">
        <v>162</v>
      </c>
      <c r="D18" s="17" t="s">
        <v>49</v>
      </c>
      <c r="E18" s="23" t="s">
        <v>163</v>
      </c>
      <c r="F18" s="24" t="s">
        <v>159</v>
      </c>
      <c r="G18" s="25">
        <v>68.544</v>
      </c>
      <c r="H18" s="26">
        <v>0</v>
      </c>
      <c r="I18" s="26">
        <f>ROUND(ROUND(H18,2)*ROUND(G18,3),2)</f>
        <v>0</v>
      </c>
      <c r="O18">
        <f>(I18*21)/100</f>
        <v>0</v>
      </c>
      <c r="P18" t="s">
        <v>27</v>
      </c>
    </row>
    <row r="19" spans="1:5" ht="12.75">
      <c r="A19" s="27" t="s">
        <v>52</v>
      </c>
      <c r="E19" s="28" t="s">
        <v>49</v>
      </c>
    </row>
    <row r="20" spans="1:5" ht="38.25">
      <c r="A20" s="29" t="s">
        <v>54</v>
      </c>
      <c r="E20" s="30" t="s">
        <v>164</v>
      </c>
    </row>
    <row r="21" spans="1:5" ht="140.25">
      <c r="A21" t="s">
        <v>55</v>
      </c>
      <c r="E21" s="28" t="s">
        <v>161</v>
      </c>
    </row>
    <row r="22" spans="1:16" ht="25.5">
      <c r="A22" s="17" t="s">
        <v>47</v>
      </c>
      <c r="B22" s="22" t="s">
        <v>35</v>
      </c>
      <c r="C22" s="22" t="s">
        <v>165</v>
      </c>
      <c r="D22" s="17" t="s">
        <v>49</v>
      </c>
      <c r="E22" s="23" t="s">
        <v>166</v>
      </c>
      <c r="F22" s="24" t="s">
        <v>159</v>
      </c>
      <c r="G22" s="25">
        <v>186.846</v>
      </c>
      <c r="H22" s="26">
        <v>0</v>
      </c>
      <c r="I22" s="26">
        <f>ROUND(ROUND(H22,2)*ROUND(G22,3),2)</f>
        <v>0</v>
      </c>
      <c r="O22">
        <f>(I22*21)/100</f>
        <v>0</v>
      </c>
      <c r="P22" t="s">
        <v>27</v>
      </c>
    </row>
    <row r="23" spans="1:5" ht="12.75">
      <c r="A23" s="27" t="s">
        <v>52</v>
      </c>
      <c r="E23" s="28" t="s">
        <v>167</v>
      </c>
    </row>
    <row r="24" spans="1:5" ht="51">
      <c r="A24" s="29" t="s">
        <v>54</v>
      </c>
      <c r="E24" s="30" t="s">
        <v>168</v>
      </c>
    </row>
    <row r="25" spans="1:5" ht="140.25">
      <c r="A25" t="s">
        <v>55</v>
      </c>
      <c r="E25" s="28" t="s">
        <v>161</v>
      </c>
    </row>
    <row r="26" spans="1:16" ht="25.5">
      <c r="A26" s="17" t="s">
        <v>47</v>
      </c>
      <c r="B26" s="22" t="s">
        <v>37</v>
      </c>
      <c r="C26" s="22" t="s">
        <v>169</v>
      </c>
      <c r="D26" s="17" t="s">
        <v>49</v>
      </c>
      <c r="E26" s="23" t="s">
        <v>170</v>
      </c>
      <c r="F26" s="24" t="s">
        <v>159</v>
      </c>
      <c r="G26" s="25">
        <v>3.328</v>
      </c>
      <c r="H26" s="26">
        <v>0</v>
      </c>
      <c r="I26" s="26">
        <f>ROUND(ROUND(H26,2)*ROUND(G26,3),2)</f>
        <v>0</v>
      </c>
      <c r="O26">
        <f>(I26*21)/100</f>
        <v>0</v>
      </c>
      <c r="P26" t="s">
        <v>27</v>
      </c>
    </row>
    <row r="27" spans="1:5" ht="12.75">
      <c r="A27" s="27" t="s">
        <v>52</v>
      </c>
      <c r="E27" s="28" t="s">
        <v>49</v>
      </c>
    </row>
    <row r="28" spans="1:5" ht="25.5">
      <c r="A28" s="29" t="s">
        <v>54</v>
      </c>
      <c r="E28" s="30" t="s">
        <v>171</v>
      </c>
    </row>
    <row r="29" spans="1:5" ht="140.25">
      <c r="A29" t="s">
        <v>55</v>
      </c>
      <c r="E29" s="28" t="s">
        <v>161</v>
      </c>
    </row>
    <row r="30" spans="1:16" ht="25.5">
      <c r="A30" s="17" t="s">
        <v>47</v>
      </c>
      <c r="B30" s="22" t="s">
        <v>39</v>
      </c>
      <c r="C30" s="22" t="s">
        <v>172</v>
      </c>
      <c r="D30" s="17" t="s">
        <v>49</v>
      </c>
      <c r="E30" s="23" t="s">
        <v>173</v>
      </c>
      <c r="F30" s="24" t="s">
        <v>159</v>
      </c>
      <c r="G30" s="25">
        <v>4.631</v>
      </c>
      <c r="H30" s="26">
        <v>0</v>
      </c>
      <c r="I30" s="26">
        <f>ROUND(ROUND(H30,2)*ROUND(G30,3),2)</f>
        <v>0</v>
      </c>
      <c r="O30">
        <f>(I30*21)/100</f>
        <v>0</v>
      </c>
      <c r="P30" t="s">
        <v>27</v>
      </c>
    </row>
    <row r="31" spans="1:5" ht="12.75">
      <c r="A31" s="27" t="s">
        <v>52</v>
      </c>
      <c r="E31" s="28" t="s">
        <v>49</v>
      </c>
    </row>
    <row r="32" spans="1:5" ht="12.75">
      <c r="A32" s="29" t="s">
        <v>54</v>
      </c>
      <c r="E32" s="30" t="s">
        <v>174</v>
      </c>
    </row>
    <row r="33" spans="1:5" ht="140.25">
      <c r="A33" t="s">
        <v>55</v>
      </c>
      <c r="E33" s="28" t="s">
        <v>161</v>
      </c>
    </row>
    <row r="34" spans="1:16" ht="12.75">
      <c r="A34" s="17" t="s">
        <v>47</v>
      </c>
      <c r="B34" s="22" t="s">
        <v>76</v>
      </c>
      <c r="C34" s="22" t="s">
        <v>175</v>
      </c>
      <c r="D34" s="17" t="s">
        <v>49</v>
      </c>
      <c r="E34" s="23" t="s">
        <v>176</v>
      </c>
      <c r="F34" s="24" t="s">
        <v>83</v>
      </c>
      <c r="G34" s="25">
        <v>1</v>
      </c>
      <c r="H34" s="26">
        <v>0</v>
      </c>
      <c r="I34" s="26">
        <f>ROUND(ROUND(H34,2)*ROUND(G34,3),2)</f>
        <v>0</v>
      </c>
      <c r="O34">
        <f>(I34*21)/100</f>
        <v>0</v>
      </c>
      <c r="P34" t="s">
        <v>27</v>
      </c>
    </row>
    <row r="35" spans="1:5" ht="12.75">
      <c r="A35" s="27" t="s">
        <v>52</v>
      </c>
      <c r="E35" s="28" t="s">
        <v>49</v>
      </c>
    </row>
    <row r="36" spans="1:5" ht="12.75">
      <c r="A36" s="29" t="s">
        <v>54</v>
      </c>
      <c r="E36" s="30" t="s">
        <v>49</v>
      </c>
    </row>
    <row r="37" spans="1:5" ht="12.75">
      <c r="A37" t="s">
        <v>55</v>
      </c>
      <c r="E37" s="28" t="s">
        <v>70</v>
      </c>
    </row>
    <row r="38" spans="1:16" ht="12.75">
      <c r="A38" s="17" t="s">
        <v>47</v>
      </c>
      <c r="B38" s="22" t="s">
        <v>80</v>
      </c>
      <c r="C38" s="22" t="s">
        <v>177</v>
      </c>
      <c r="D38" s="17" t="s">
        <v>49</v>
      </c>
      <c r="E38" s="23" t="s">
        <v>178</v>
      </c>
      <c r="F38" s="24" t="s">
        <v>83</v>
      </c>
      <c r="G38" s="25">
        <v>1</v>
      </c>
      <c r="H38" s="26">
        <v>0</v>
      </c>
      <c r="I38" s="26">
        <f>ROUND(ROUND(H38,2)*ROUND(G38,3),2)</f>
        <v>0</v>
      </c>
      <c r="O38">
        <f>(I38*21)/100</f>
        <v>0</v>
      </c>
      <c r="P38" t="s">
        <v>27</v>
      </c>
    </row>
    <row r="39" spans="1:5" ht="12.75">
      <c r="A39" s="27" t="s">
        <v>52</v>
      </c>
      <c r="E39" s="28" t="s">
        <v>49</v>
      </c>
    </row>
    <row r="40" spans="1:5" ht="12.75">
      <c r="A40" s="29" t="s">
        <v>54</v>
      </c>
      <c r="E40" s="30" t="s">
        <v>49</v>
      </c>
    </row>
    <row r="41" spans="1:5" ht="51">
      <c r="A41" t="s">
        <v>55</v>
      </c>
      <c r="E41" s="28" t="s">
        <v>179</v>
      </c>
    </row>
    <row r="42" spans="1:18" ht="12.75" customHeight="1">
      <c r="A42" s="5" t="s">
        <v>45</v>
      </c>
      <c r="B42" s="5"/>
      <c r="C42" s="32" t="s">
        <v>31</v>
      </c>
      <c r="D42" s="5"/>
      <c r="E42" s="20" t="s">
        <v>180</v>
      </c>
      <c r="F42" s="5"/>
      <c r="G42" s="5"/>
      <c r="H42" s="5"/>
      <c r="I42" s="33">
        <f>0+Q42</f>
        <v>0</v>
      </c>
      <c r="O42">
        <f>0+R42</f>
        <v>0</v>
      </c>
      <c r="Q42">
        <f>0+I43+I47+I51+I55+I59+I63+I67+I71+I75+I79+I83+I87+I91</f>
        <v>0</v>
      </c>
      <c r="R42">
        <f>0+O43+O47+O51+O55+O59+O63+O67+O71+O75+O79+O83+O87+O91</f>
        <v>0</v>
      </c>
    </row>
    <row r="43" spans="1:16" ht="12.75">
      <c r="A43" s="17" t="s">
        <v>47</v>
      </c>
      <c r="B43" s="22" t="s">
        <v>42</v>
      </c>
      <c r="C43" s="22" t="s">
        <v>181</v>
      </c>
      <c r="D43" s="17" t="s">
        <v>49</v>
      </c>
      <c r="E43" s="23" t="s">
        <v>182</v>
      </c>
      <c r="F43" s="24" t="s">
        <v>183</v>
      </c>
      <c r="G43" s="25">
        <v>70</v>
      </c>
      <c r="H43" s="26">
        <v>0</v>
      </c>
      <c r="I43" s="26">
        <f>ROUND(ROUND(H43,2)*ROUND(G43,3),2)</f>
        <v>0</v>
      </c>
      <c r="O43">
        <f>(I43*21)/100</f>
        <v>0</v>
      </c>
      <c r="P43" t="s">
        <v>27</v>
      </c>
    </row>
    <row r="44" spans="1:5" ht="12.75">
      <c r="A44" s="27" t="s">
        <v>52</v>
      </c>
      <c r="E44" s="28" t="s">
        <v>184</v>
      </c>
    </row>
    <row r="45" spans="1:5" ht="12.75">
      <c r="A45" s="29" t="s">
        <v>54</v>
      </c>
      <c r="E45" s="30" t="s">
        <v>185</v>
      </c>
    </row>
    <row r="46" spans="1:5" ht="38.25">
      <c r="A46" t="s">
        <v>55</v>
      </c>
      <c r="E46" s="28" t="s">
        <v>186</v>
      </c>
    </row>
    <row r="47" spans="1:16" ht="25.5">
      <c r="A47" s="17" t="s">
        <v>47</v>
      </c>
      <c r="B47" s="22" t="s">
        <v>44</v>
      </c>
      <c r="C47" s="22" t="s">
        <v>187</v>
      </c>
      <c r="D47" s="17" t="s">
        <v>49</v>
      </c>
      <c r="E47" s="23" t="s">
        <v>188</v>
      </c>
      <c r="F47" s="24" t="s">
        <v>146</v>
      </c>
      <c r="G47" s="25">
        <v>24.12</v>
      </c>
      <c r="H47" s="26">
        <v>0</v>
      </c>
      <c r="I47" s="26">
        <f>ROUND(ROUND(H47,2)*ROUND(G47,3),2)</f>
        <v>0</v>
      </c>
      <c r="O47">
        <f>(I47*21)/100</f>
        <v>0</v>
      </c>
      <c r="P47" t="s">
        <v>27</v>
      </c>
    </row>
    <row r="48" spans="1:5" ht="12.75">
      <c r="A48" s="27" t="s">
        <v>52</v>
      </c>
      <c r="E48" s="28" t="s">
        <v>189</v>
      </c>
    </row>
    <row r="49" spans="1:5" ht="12.75">
      <c r="A49" s="29" t="s">
        <v>54</v>
      </c>
      <c r="E49" s="30" t="s">
        <v>190</v>
      </c>
    </row>
    <row r="50" spans="1:5" ht="63.75">
      <c r="A50" t="s">
        <v>55</v>
      </c>
      <c r="E50" s="28" t="s">
        <v>191</v>
      </c>
    </row>
    <row r="51" spans="1:16" ht="25.5">
      <c r="A51" s="17" t="s">
        <v>47</v>
      </c>
      <c r="B51" s="22" t="s">
        <v>90</v>
      </c>
      <c r="C51" s="22" t="s">
        <v>192</v>
      </c>
      <c r="D51" s="17" t="s">
        <v>49</v>
      </c>
      <c r="E51" s="23" t="s">
        <v>193</v>
      </c>
      <c r="F51" s="24" t="s">
        <v>146</v>
      </c>
      <c r="G51" s="25">
        <v>4.44</v>
      </c>
      <c r="H51" s="26">
        <v>0</v>
      </c>
      <c r="I51" s="26">
        <f>ROUND(ROUND(H51,2)*ROUND(G51,3),2)</f>
        <v>0</v>
      </c>
      <c r="O51">
        <f>(I51*21)/100</f>
        <v>0</v>
      </c>
      <c r="P51" t="s">
        <v>27</v>
      </c>
    </row>
    <row r="52" spans="1:5" ht="12.75">
      <c r="A52" s="27" t="s">
        <v>52</v>
      </c>
      <c r="E52" s="28" t="s">
        <v>189</v>
      </c>
    </row>
    <row r="53" spans="1:5" ht="51">
      <c r="A53" s="29" t="s">
        <v>54</v>
      </c>
      <c r="E53" s="30" t="s">
        <v>194</v>
      </c>
    </row>
    <row r="54" spans="1:5" ht="63.75">
      <c r="A54" t="s">
        <v>55</v>
      </c>
      <c r="E54" s="28" t="s">
        <v>191</v>
      </c>
    </row>
    <row r="55" spans="1:16" ht="12.75">
      <c r="A55" s="17" t="s">
        <v>47</v>
      </c>
      <c r="B55" s="22" t="s">
        <v>93</v>
      </c>
      <c r="C55" s="22" t="s">
        <v>195</v>
      </c>
      <c r="D55" s="17" t="s">
        <v>49</v>
      </c>
      <c r="E55" s="23" t="s">
        <v>196</v>
      </c>
      <c r="F55" s="24" t="s">
        <v>146</v>
      </c>
      <c r="G55" s="25">
        <v>2.96</v>
      </c>
      <c r="H55" s="26">
        <v>0</v>
      </c>
      <c r="I55" s="26">
        <f>ROUND(ROUND(H55,2)*ROUND(G55,3),2)</f>
        <v>0</v>
      </c>
      <c r="O55">
        <f>(I55*21)/100</f>
        <v>0</v>
      </c>
      <c r="P55" t="s">
        <v>27</v>
      </c>
    </row>
    <row r="56" spans="1:5" ht="12.75">
      <c r="A56" s="27" t="s">
        <v>52</v>
      </c>
      <c r="E56" s="28" t="s">
        <v>197</v>
      </c>
    </row>
    <row r="57" spans="1:5" ht="51">
      <c r="A57" s="29" t="s">
        <v>54</v>
      </c>
      <c r="E57" s="30" t="s">
        <v>198</v>
      </c>
    </row>
    <row r="58" spans="1:5" ht="63.75">
      <c r="A58" t="s">
        <v>55</v>
      </c>
      <c r="E58" s="28" t="s">
        <v>191</v>
      </c>
    </row>
    <row r="59" spans="1:16" ht="12.75">
      <c r="A59" s="17" t="s">
        <v>47</v>
      </c>
      <c r="B59" s="22" t="s">
        <v>97</v>
      </c>
      <c r="C59" s="22" t="s">
        <v>199</v>
      </c>
      <c r="D59" s="17" t="s">
        <v>49</v>
      </c>
      <c r="E59" s="23" t="s">
        <v>200</v>
      </c>
      <c r="F59" s="24" t="s">
        <v>146</v>
      </c>
      <c r="G59" s="25">
        <v>72.017</v>
      </c>
      <c r="H59" s="26">
        <v>0</v>
      </c>
      <c r="I59" s="26">
        <f>ROUND(ROUND(H59,2)*ROUND(G59,3),2)</f>
        <v>0</v>
      </c>
      <c r="O59">
        <f>(I59*21)/100</f>
        <v>0</v>
      </c>
      <c r="P59" t="s">
        <v>27</v>
      </c>
    </row>
    <row r="60" spans="1:5" ht="12.75">
      <c r="A60" s="27" t="s">
        <v>52</v>
      </c>
      <c r="E60" s="28" t="s">
        <v>201</v>
      </c>
    </row>
    <row r="61" spans="1:5" ht="12.75">
      <c r="A61" s="29" t="s">
        <v>54</v>
      </c>
      <c r="E61" s="30" t="s">
        <v>202</v>
      </c>
    </row>
    <row r="62" spans="1:5" ht="306">
      <c r="A62" t="s">
        <v>55</v>
      </c>
      <c r="E62" s="28" t="s">
        <v>203</v>
      </c>
    </row>
    <row r="63" spans="1:16" ht="12.75">
      <c r="A63" s="17" t="s">
        <v>47</v>
      </c>
      <c r="B63" s="22" t="s">
        <v>101</v>
      </c>
      <c r="C63" s="22" t="s">
        <v>204</v>
      </c>
      <c r="D63" s="17" t="s">
        <v>49</v>
      </c>
      <c r="E63" s="23" t="s">
        <v>205</v>
      </c>
      <c r="F63" s="24" t="s">
        <v>146</v>
      </c>
      <c r="G63" s="25">
        <v>72.017</v>
      </c>
      <c r="H63" s="26">
        <v>0</v>
      </c>
      <c r="I63" s="26">
        <f>ROUND(ROUND(H63,2)*ROUND(G63,3),2)</f>
        <v>0</v>
      </c>
      <c r="O63">
        <f>(I63*21)/100</f>
        <v>0</v>
      </c>
      <c r="P63" t="s">
        <v>27</v>
      </c>
    </row>
    <row r="64" spans="1:5" ht="12.75">
      <c r="A64" s="27" t="s">
        <v>52</v>
      </c>
      <c r="E64" s="28" t="s">
        <v>206</v>
      </c>
    </row>
    <row r="65" spans="1:5" ht="12.75">
      <c r="A65" s="29" t="s">
        <v>54</v>
      </c>
      <c r="E65" s="30" t="s">
        <v>202</v>
      </c>
    </row>
    <row r="66" spans="1:5" ht="318.75">
      <c r="A66" t="s">
        <v>55</v>
      </c>
      <c r="E66" s="28" t="s">
        <v>207</v>
      </c>
    </row>
    <row r="67" spans="1:16" ht="12.75">
      <c r="A67" s="17" t="s">
        <v>47</v>
      </c>
      <c r="B67" s="22" t="s">
        <v>106</v>
      </c>
      <c r="C67" s="22" t="s">
        <v>208</v>
      </c>
      <c r="D67" s="17" t="s">
        <v>49</v>
      </c>
      <c r="E67" s="23" t="s">
        <v>209</v>
      </c>
      <c r="F67" s="24" t="s">
        <v>146</v>
      </c>
      <c r="G67" s="25">
        <v>7.16</v>
      </c>
      <c r="H67" s="26">
        <v>0</v>
      </c>
      <c r="I67" s="26">
        <f>ROUND(ROUND(H67,2)*ROUND(G67,3),2)</f>
        <v>0</v>
      </c>
      <c r="O67">
        <f>(I67*21)/100</f>
        <v>0</v>
      </c>
      <c r="P67" t="s">
        <v>27</v>
      </c>
    </row>
    <row r="68" spans="1:5" ht="12.75">
      <c r="A68" s="27" t="s">
        <v>52</v>
      </c>
      <c r="E68" s="28" t="s">
        <v>210</v>
      </c>
    </row>
    <row r="69" spans="1:5" ht="76.5">
      <c r="A69" s="29" t="s">
        <v>54</v>
      </c>
      <c r="E69" s="30" t="s">
        <v>211</v>
      </c>
    </row>
    <row r="70" spans="1:5" ht="318.75">
      <c r="A70" t="s">
        <v>55</v>
      </c>
      <c r="E70" s="28" t="s">
        <v>207</v>
      </c>
    </row>
    <row r="71" spans="1:16" ht="12.75">
      <c r="A71" s="17" t="s">
        <v>47</v>
      </c>
      <c r="B71" s="22" t="s">
        <v>111</v>
      </c>
      <c r="C71" s="22" t="s">
        <v>212</v>
      </c>
      <c r="D71" s="17" t="s">
        <v>49</v>
      </c>
      <c r="E71" s="23" t="s">
        <v>213</v>
      </c>
      <c r="F71" s="24" t="s">
        <v>146</v>
      </c>
      <c r="G71" s="25">
        <v>5</v>
      </c>
      <c r="H71" s="26">
        <v>0</v>
      </c>
      <c r="I71" s="26">
        <f>ROUND(ROUND(H71,2)*ROUND(G71,3),2)</f>
        <v>0</v>
      </c>
      <c r="O71">
        <f>(I71*21)/100</f>
        <v>0</v>
      </c>
      <c r="P71" t="s">
        <v>27</v>
      </c>
    </row>
    <row r="72" spans="1:5" ht="12.75">
      <c r="A72" s="27" t="s">
        <v>52</v>
      </c>
      <c r="E72" s="28" t="s">
        <v>210</v>
      </c>
    </row>
    <row r="73" spans="1:5" ht="12.75">
      <c r="A73" s="29" t="s">
        <v>54</v>
      </c>
      <c r="E73" s="30" t="s">
        <v>214</v>
      </c>
    </row>
    <row r="74" spans="1:5" ht="318.75">
      <c r="A74" t="s">
        <v>55</v>
      </c>
      <c r="E74" s="28" t="s">
        <v>207</v>
      </c>
    </row>
    <row r="75" spans="1:16" ht="12.75">
      <c r="A75" s="17" t="s">
        <v>47</v>
      </c>
      <c r="B75" s="22" t="s">
        <v>115</v>
      </c>
      <c r="C75" s="22" t="s">
        <v>215</v>
      </c>
      <c r="D75" s="17" t="s">
        <v>49</v>
      </c>
      <c r="E75" s="23" t="s">
        <v>216</v>
      </c>
      <c r="F75" s="24" t="s">
        <v>146</v>
      </c>
      <c r="G75" s="25">
        <v>84.177</v>
      </c>
      <c r="H75" s="26">
        <v>0</v>
      </c>
      <c r="I75" s="26">
        <f>ROUND(ROUND(H75,2)*ROUND(G75,3),2)</f>
        <v>0</v>
      </c>
      <c r="O75">
        <f>(I75*21)/100</f>
        <v>0</v>
      </c>
      <c r="P75" t="s">
        <v>27</v>
      </c>
    </row>
    <row r="76" spans="1:5" ht="12.75">
      <c r="A76" s="27" t="s">
        <v>52</v>
      </c>
      <c r="E76" s="28" t="s">
        <v>49</v>
      </c>
    </row>
    <row r="77" spans="1:5" ht="12.75">
      <c r="A77" s="29" t="s">
        <v>54</v>
      </c>
      <c r="E77" s="30" t="s">
        <v>217</v>
      </c>
    </row>
    <row r="78" spans="1:5" ht="191.25">
      <c r="A78" t="s">
        <v>55</v>
      </c>
      <c r="E78" s="28" t="s">
        <v>218</v>
      </c>
    </row>
    <row r="79" spans="1:16" ht="12.75">
      <c r="A79" s="17" t="s">
        <v>47</v>
      </c>
      <c r="B79" s="22" t="s">
        <v>120</v>
      </c>
      <c r="C79" s="22" t="s">
        <v>219</v>
      </c>
      <c r="D79" s="17" t="s">
        <v>49</v>
      </c>
      <c r="E79" s="23" t="s">
        <v>220</v>
      </c>
      <c r="F79" s="24" t="s">
        <v>146</v>
      </c>
      <c r="G79" s="25">
        <v>72.017</v>
      </c>
      <c r="H79" s="26">
        <v>0</v>
      </c>
      <c r="I79" s="26">
        <f>ROUND(ROUND(H79,2)*ROUND(G79,3),2)</f>
        <v>0</v>
      </c>
      <c r="O79">
        <f>(I79*21)/100</f>
        <v>0</v>
      </c>
      <c r="P79" t="s">
        <v>27</v>
      </c>
    </row>
    <row r="80" spans="1:5" ht="12.75">
      <c r="A80" s="27" t="s">
        <v>52</v>
      </c>
      <c r="E80" s="28" t="s">
        <v>221</v>
      </c>
    </row>
    <row r="81" spans="1:5" ht="12.75">
      <c r="A81" s="29" t="s">
        <v>54</v>
      </c>
      <c r="E81" s="30" t="s">
        <v>222</v>
      </c>
    </row>
    <row r="82" spans="1:5" ht="229.5">
      <c r="A82" t="s">
        <v>55</v>
      </c>
      <c r="E82" s="28" t="s">
        <v>223</v>
      </c>
    </row>
    <row r="83" spans="1:16" ht="12.75">
      <c r="A83" s="17" t="s">
        <v>47</v>
      </c>
      <c r="B83" s="22" t="s">
        <v>122</v>
      </c>
      <c r="C83" s="22" t="s">
        <v>224</v>
      </c>
      <c r="D83" s="17" t="s">
        <v>49</v>
      </c>
      <c r="E83" s="23" t="s">
        <v>225</v>
      </c>
      <c r="F83" s="24" t="s">
        <v>146</v>
      </c>
      <c r="G83" s="25">
        <v>5</v>
      </c>
      <c r="H83" s="26">
        <v>0</v>
      </c>
      <c r="I83" s="26">
        <f>ROUND(ROUND(H83,2)*ROUND(G83,3),2)</f>
        <v>0</v>
      </c>
      <c r="O83">
        <f>(I83*21)/100</f>
        <v>0</v>
      </c>
      <c r="P83" t="s">
        <v>27</v>
      </c>
    </row>
    <row r="84" spans="1:5" ht="12.75">
      <c r="A84" s="27" t="s">
        <v>52</v>
      </c>
      <c r="E84" s="28" t="s">
        <v>49</v>
      </c>
    </row>
    <row r="85" spans="1:5" ht="12.75">
      <c r="A85" s="29" t="s">
        <v>54</v>
      </c>
      <c r="E85" s="30" t="s">
        <v>226</v>
      </c>
    </row>
    <row r="86" spans="1:5" ht="229.5">
      <c r="A86" t="s">
        <v>55</v>
      </c>
      <c r="E86" s="28" t="s">
        <v>227</v>
      </c>
    </row>
    <row r="87" spans="1:16" ht="12.75">
      <c r="A87" s="17" t="s">
        <v>47</v>
      </c>
      <c r="B87" s="22" t="s">
        <v>124</v>
      </c>
      <c r="C87" s="22" t="s">
        <v>228</v>
      </c>
      <c r="D87" s="17" t="s">
        <v>49</v>
      </c>
      <c r="E87" s="23" t="s">
        <v>229</v>
      </c>
      <c r="F87" s="24" t="s">
        <v>183</v>
      </c>
      <c r="G87" s="25">
        <v>70</v>
      </c>
      <c r="H87" s="26">
        <v>0</v>
      </c>
      <c r="I87" s="26">
        <f>ROUND(ROUND(H87,2)*ROUND(G87,3),2)</f>
        <v>0</v>
      </c>
      <c r="O87">
        <f>(I87*21)/100</f>
        <v>0</v>
      </c>
      <c r="P87" t="s">
        <v>27</v>
      </c>
    </row>
    <row r="88" spans="1:5" ht="12.75">
      <c r="A88" s="27" t="s">
        <v>52</v>
      </c>
      <c r="E88" s="28" t="s">
        <v>49</v>
      </c>
    </row>
    <row r="89" spans="1:5" ht="12.75">
      <c r="A89" s="29" t="s">
        <v>54</v>
      </c>
      <c r="E89" s="30" t="s">
        <v>230</v>
      </c>
    </row>
    <row r="90" spans="1:5" ht="38.25">
      <c r="A90" t="s">
        <v>55</v>
      </c>
      <c r="E90" s="28" t="s">
        <v>231</v>
      </c>
    </row>
    <row r="91" spans="1:16" ht="12.75">
      <c r="A91" s="17" t="s">
        <v>47</v>
      </c>
      <c r="B91" s="22" t="s">
        <v>129</v>
      </c>
      <c r="C91" s="22" t="s">
        <v>232</v>
      </c>
      <c r="D91" s="17" t="s">
        <v>49</v>
      </c>
      <c r="E91" s="23" t="s">
        <v>233</v>
      </c>
      <c r="F91" s="24" t="s">
        <v>183</v>
      </c>
      <c r="G91" s="25">
        <v>70</v>
      </c>
      <c r="H91" s="26">
        <v>0</v>
      </c>
      <c r="I91" s="26">
        <f>ROUND(ROUND(H91,2)*ROUND(G91,3),2)</f>
        <v>0</v>
      </c>
      <c r="O91">
        <f>(I91*21)/100</f>
        <v>0</v>
      </c>
      <c r="P91" t="s">
        <v>27</v>
      </c>
    </row>
    <row r="92" spans="1:5" ht="12.75">
      <c r="A92" s="27" t="s">
        <v>52</v>
      </c>
      <c r="E92" s="28" t="s">
        <v>49</v>
      </c>
    </row>
    <row r="93" spans="1:5" ht="12.75">
      <c r="A93" s="29" t="s">
        <v>54</v>
      </c>
      <c r="E93" s="30" t="s">
        <v>234</v>
      </c>
    </row>
    <row r="94" spans="1:5" ht="25.5">
      <c r="A94" t="s">
        <v>55</v>
      </c>
      <c r="E94" s="28" t="s">
        <v>235</v>
      </c>
    </row>
    <row r="95" spans="1:18" ht="12.75" customHeight="1">
      <c r="A95" s="5" t="s">
        <v>45</v>
      </c>
      <c r="B95" s="5"/>
      <c r="C95" s="32" t="s">
        <v>27</v>
      </c>
      <c r="D95" s="5"/>
      <c r="E95" s="20" t="s">
        <v>236</v>
      </c>
      <c r="F95" s="5"/>
      <c r="G95" s="5"/>
      <c r="H95" s="5"/>
      <c r="I95" s="33">
        <f>0+Q95</f>
        <v>0</v>
      </c>
      <c r="O95">
        <f>0+R95</f>
        <v>0</v>
      </c>
      <c r="Q95">
        <f>0+I96+I100+I104+I108+I112</f>
        <v>0</v>
      </c>
      <c r="R95">
        <f>0+O96+O100+O104+O108+O112</f>
        <v>0</v>
      </c>
    </row>
    <row r="96" spans="1:16" ht="25.5">
      <c r="A96" s="17" t="s">
        <v>47</v>
      </c>
      <c r="B96" s="22" t="s">
        <v>134</v>
      </c>
      <c r="C96" s="22" t="s">
        <v>237</v>
      </c>
      <c r="D96" s="17" t="s">
        <v>49</v>
      </c>
      <c r="E96" s="23" t="s">
        <v>238</v>
      </c>
      <c r="F96" s="24" t="s">
        <v>239</v>
      </c>
      <c r="G96" s="25">
        <v>3.95</v>
      </c>
      <c r="H96" s="26">
        <v>0</v>
      </c>
      <c r="I96" s="26">
        <f>ROUND(ROUND(H96,2)*ROUND(G96,3),2)</f>
        <v>0</v>
      </c>
      <c r="O96">
        <f>(I96*21)/100</f>
        <v>0</v>
      </c>
      <c r="P96" t="s">
        <v>27</v>
      </c>
    </row>
    <row r="97" spans="1:5" ht="12.75">
      <c r="A97" s="27" t="s">
        <v>52</v>
      </c>
      <c r="E97" s="28" t="s">
        <v>49</v>
      </c>
    </row>
    <row r="98" spans="1:5" ht="12.75">
      <c r="A98" s="29" t="s">
        <v>54</v>
      </c>
      <c r="E98" s="30" t="s">
        <v>240</v>
      </c>
    </row>
    <row r="99" spans="1:5" ht="63.75">
      <c r="A99" t="s">
        <v>55</v>
      </c>
      <c r="E99" s="28" t="s">
        <v>241</v>
      </c>
    </row>
    <row r="100" spans="1:16" ht="12.75">
      <c r="A100" s="17" t="s">
        <v>47</v>
      </c>
      <c r="B100" s="22" t="s">
        <v>242</v>
      </c>
      <c r="C100" s="22" t="s">
        <v>243</v>
      </c>
      <c r="D100" s="17" t="s">
        <v>49</v>
      </c>
      <c r="E100" s="23" t="s">
        <v>244</v>
      </c>
      <c r="F100" s="24" t="s">
        <v>146</v>
      </c>
      <c r="G100" s="25">
        <v>7.16</v>
      </c>
      <c r="H100" s="26">
        <v>0</v>
      </c>
      <c r="I100" s="26">
        <f>ROUND(ROUND(H100,2)*ROUND(G100,3),2)</f>
        <v>0</v>
      </c>
      <c r="O100">
        <f>(I100*21)/100</f>
        <v>0</v>
      </c>
      <c r="P100" t="s">
        <v>27</v>
      </c>
    </row>
    <row r="101" spans="1:5" ht="25.5">
      <c r="A101" s="27" t="s">
        <v>52</v>
      </c>
      <c r="E101" s="28" t="s">
        <v>245</v>
      </c>
    </row>
    <row r="102" spans="1:5" ht="38.25">
      <c r="A102" s="29" t="s">
        <v>54</v>
      </c>
      <c r="E102" s="30" t="s">
        <v>246</v>
      </c>
    </row>
    <row r="103" spans="1:5" ht="369.75">
      <c r="A103" t="s">
        <v>55</v>
      </c>
      <c r="E103" s="28" t="s">
        <v>247</v>
      </c>
    </row>
    <row r="104" spans="1:16" ht="12.75">
      <c r="A104" s="17" t="s">
        <v>47</v>
      </c>
      <c r="B104" s="22" t="s">
        <v>248</v>
      </c>
      <c r="C104" s="22" t="s">
        <v>249</v>
      </c>
      <c r="D104" s="17" t="s">
        <v>49</v>
      </c>
      <c r="E104" s="23" t="s">
        <v>250</v>
      </c>
      <c r="F104" s="24" t="s">
        <v>159</v>
      </c>
      <c r="G104" s="25">
        <v>1.146</v>
      </c>
      <c r="H104" s="26">
        <v>0</v>
      </c>
      <c r="I104" s="26">
        <f>ROUND(ROUND(H104,2)*ROUND(G104,3),2)</f>
        <v>0</v>
      </c>
      <c r="O104">
        <f>(I104*21)/100</f>
        <v>0</v>
      </c>
      <c r="P104" t="s">
        <v>27</v>
      </c>
    </row>
    <row r="105" spans="1:5" ht="12.75">
      <c r="A105" s="27" t="s">
        <v>52</v>
      </c>
      <c r="E105" s="28" t="s">
        <v>251</v>
      </c>
    </row>
    <row r="106" spans="1:5" ht="12.75">
      <c r="A106" s="29" t="s">
        <v>54</v>
      </c>
      <c r="E106" s="30" t="s">
        <v>252</v>
      </c>
    </row>
    <row r="107" spans="1:5" ht="267.75">
      <c r="A107" t="s">
        <v>55</v>
      </c>
      <c r="E107" s="28" t="s">
        <v>253</v>
      </c>
    </row>
    <row r="108" spans="1:16" ht="25.5">
      <c r="A108" s="17" t="s">
        <v>47</v>
      </c>
      <c r="B108" s="22" t="s">
        <v>254</v>
      </c>
      <c r="C108" s="22" t="s">
        <v>255</v>
      </c>
      <c r="D108" s="17" t="s">
        <v>49</v>
      </c>
      <c r="E108" s="23" t="s">
        <v>256</v>
      </c>
      <c r="F108" s="24" t="s">
        <v>83</v>
      </c>
      <c r="G108" s="25">
        <v>1922.64</v>
      </c>
      <c r="H108" s="26">
        <v>0</v>
      </c>
      <c r="I108" s="26">
        <f>ROUND(ROUND(H108,2)*ROUND(G108,3),2)</f>
        <v>0</v>
      </c>
      <c r="O108">
        <f>(I108*21)/100</f>
        <v>0</v>
      </c>
      <c r="P108" t="s">
        <v>27</v>
      </c>
    </row>
    <row r="109" spans="1:5" ht="38.25">
      <c r="A109" s="27" t="s">
        <v>52</v>
      </c>
      <c r="E109" s="28" t="s">
        <v>257</v>
      </c>
    </row>
    <row r="110" spans="1:5" ht="63.75">
      <c r="A110" s="29" t="s">
        <v>54</v>
      </c>
      <c r="E110" s="30" t="s">
        <v>258</v>
      </c>
    </row>
    <row r="111" spans="1:5" ht="63.75">
      <c r="A111" t="s">
        <v>55</v>
      </c>
      <c r="E111" s="28" t="s">
        <v>259</v>
      </c>
    </row>
    <row r="112" spans="1:16" ht="25.5">
      <c r="A112" s="17" t="s">
        <v>47</v>
      </c>
      <c r="B112" s="22" t="s">
        <v>260</v>
      </c>
      <c r="C112" s="22" t="s">
        <v>261</v>
      </c>
      <c r="D112" s="17" t="s">
        <v>49</v>
      </c>
      <c r="E112" s="23" t="s">
        <v>262</v>
      </c>
      <c r="F112" s="24" t="s">
        <v>83</v>
      </c>
      <c r="G112" s="25">
        <v>10</v>
      </c>
      <c r="H112" s="26">
        <v>0</v>
      </c>
      <c r="I112" s="26">
        <f>ROUND(ROUND(H112,2)*ROUND(G112,3),2)</f>
        <v>0</v>
      </c>
      <c r="O112">
        <f>(I112*21)/100</f>
        <v>0</v>
      </c>
      <c r="P112" t="s">
        <v>27</v>
      </c>
    </row>
    <row r="113" spans="1:5" ht="38.25">
      <c r="A113" s="27" t="s">
        <v>52</v>
      </c>
      <c r="E113" s="28" t="s">
        <v>263</v>
      </c>
    </row>
    <row r="114" spans="1:5" ht="12.75">
      <c r="A114" s="29" t="s">
        <v>54</v>
      </c>
      <c r="E114" s="30" t="s">
        <v>264</v>
      </c>
    </row>
    <row r="115" spans="1:5" ht="63.75">
      <c r="A115" t="s">
        <v>55</v>
      </c>
      <c r="E115" s="28" t="s">
        <v>259</v>
      </c>
    </row>
    <row r="116" spans="1:18" ht="12.75" customHeight="1">
      <c r="A116" s="5" t="s">
        <v>45</v>
      </c>
      <c r="B116" s="5"/>
      <c r="C116" s="32" t="s">
        <v>26</v>
      </c>
      <c r="D116" s="5"/>
      <c r="E116" s="20" t="s">
        <v>265</v>
      </c>
      <c r="F116" s="5"/>
      <c r="G116" s="5"/>
      <c r="H116" s="5"/>
      <c r="I116" s="33">
        <f>0+Q116</f>
        <v>0</v>
      </c>
      <c r="O116">
        <f>0+R116</f>
        <v>0</v>
      </c>
      <c r="Q116">
        <f>0+I117+I121+I125+I129+I133</f>
        <v>0</v>
      </c>
      <c r="R116">
        <f>0+O117+O121+O125+O129+O133</f>
        <v>0</v>
      </c>
    </row>
    <row r="117" spans="1:16" ht="12.75">
      <c r="A117" s="17" t="s">
        <v>47</v>
      </c>
      <c r="B117" s="22" t="s">
        <v>266</v>
      </c>
      <c r="C117" s="22" t="s">
        <v>267</v>
      </c>
      <c r="D117" s="17" t="s">
        <v>49</v>
      </c>
      <c r="E117" s="23" t="s">
        <v>268</v>
      </c>
      <c r="F117" s="24" t="s">
        <v>146</v>
      </c>
      <c r="G117" s="25">
        <v>7.752</v>
      </c>
      <c r="H117" s="26">
        <v>0</v>
      </c>
      <c r="I117" s="26">
        <f>ROUND(ROUND(H117,2)*ROUND(G117,3),2)</f>
        <v>0</v>
      </c>
      <c r="O117">
        <f>(I117*21)/100</f>
        <v>0</v>
      </c>
      <c r="P117" t="s">
        <v>27</v>
      </c>
    </row>
    <row r="118" spans="1:5" ht="12.75">
      <c r="A118" s="27" t="s">
        <v>52</v>
      </c>
      <c r="E118" s="28" t="s">
        <v>269</v>
      </c>
    </row>
    <row r="119" spans="1:5" ht="12.75">
      <c r="A119" s="29" t="s">
        <v>54</v>
      </c>
      <c r="E119" s="30" t="s">
        <v>270</v>
      </c>
    </row>
    <row r="120" spans="1:5" ht="229.5">
      <c r="A120" t="s">
        <v>55</v>
      </c>
      <c r="E120" s="28" t="s">
        <v>271</v>
      </c>
    </row>
    <row r="121" spans="1:16" ht="12.75">
      <c r="A121" s="17" t="s">
        <v>47</v>
      </c>
      <c r="B121" s="22" t="s">
        <v>272</v>
      </c>
      <c r="C121" s="22" t="s">
        <v>273</v>
      </c>
      <c r="D121" s="17" t="s">
        <v>72</v>
      </c>
      <c r="E121" s="23" t="s">
        <v>274</v>
      </c>
      <c r="F121" s="24" t="s">
        <v>146</v>
      </c>
      <c r="G121" s="25">
        <v>14.949</v>
      </c>
      <c r="H121" s="26">
        <v>0</v>
      </c>
      <c r="I121" s="26">
        <f>ROUND(ROUND(H121,2)*ROUND(G121,3),2)</f>
        <v>0</v>
      </c>
      <c r="O121">
        <f>(I121*21)/100</f>
        <v>0</v>
      </c>
      <c r="P121" t="s">
        <v>27</v>
      </c>
    </row>
    <row r="122" spans="1:5" ht="38.25">
      <c r="A122" s="27" t="s">
        <v>52</v>
      </c>
      <c r="E122" s="28" t="s">
        <v>275</v>
      </c>
    </row>
    <row r="123" spans="1:5" ht="25.5">
      <c r="A123" s="29" t="s">
        <v>54</v>
      </c>
      <c r="E123" s="30" t="s">
        <v>276</v>
      </c>
    </row>
    <row r="124" spans="1:5" ht="369.75">
      <c r="A124" t="s">
        <v>55</v>
      </c>
      <c r="E124" s="28" t="s">
        <v>277</v>
      </c>
    </row>
    <row r="125" spans="1:16" ht="12.75">
      <c r="A125" s="17" t="s">
        <v>47</v>
      </c>
      <c r="B125" s="22" t="s">
        <v>278</v>
      </c>
      <c r="C125" s="22" t="s">
        <v>273</v>
      </c>
      <c r="D125" s="17" t="s">
        <v>77</v>
      </c>
      <c r="E125" s="23" t="s">
        <v>274</v>
      </c>
      <c r="F125" s="24" t="s">
        <v>146</v>
      </c>
      <c r="G125" s="25">
        <v>3.663</v>
      </c>
      <c r="H125" s="26">
        <v>0</v>
      </c>
      <c r="I125" s="26">
        <f>ROUND(ROUND(H125,2)*ROUND(G125,3),2)</f>
        <v>0</v>
      </c>
      <c r="O125">
        <f>(I125*21)/100</f>
        <v>0</v>
      </c>
      <c r="P125" t="s">
        <v>27</v>
      </c>
    </row>
    <row r="126" spans="1:5" ht="25.5">
      <c r="A126" s="27" t="s">
        <v>52</v>
      </c>
      <c r="E126" s="28" t="s">
        <v>279</v>
      </c>
    </row>
    <row r="127" spans="1:5" ht="76.5">
      <c r="A127" s="29" t="s">
        <v>54</v>
      </c>
      <c r="E127" s="30" t="s">
        <v>280</v>
      </c>
    </row>
    <row r="128" spans="1:5" ht="369.75">
      <c r="A128" t="s">
        <v>55</v>
      </c>
      <c r="E128" s="28" t="s">
        <v>277</v>
      </c>
    </row>
    <row r="129" spans="1:16" ht="12.75">
      <c r="A129" s="17" t="s">
        <v>47</v>
      </c>
      <c r="B129" s="22" t="s">
        <v>281</v>
      </c>
      <c r="C129" s="22" t="s">
        <v>282</v>
      </c>
      <c r="D129" s="17" t="s">
        <v>49</v>
      </c>
      <c r="E129" s="23" t="s">
        <v>283</v>
      </c>
      <c r="F129" s="24" t="s">
        <v>159</v>
      </c>
      <c r="G129" s="25">
        <v>0.586</v>
      </c>
      <c r="H129" s="26">
        <v>0</v>
      </c>
      <c r="I129" s="26">
        <f>ROUND(ROUND(H129,2)*ROUND(G129,3),2)</f>
        <v>0</v>
      </c>
      <c r="O129">
        <f>(I129*21)/100</f>
        <v>0</v>
      </c>
      <c r="P129" t="s">
        <v>27</v>
      </c>
    </row>
    <row r="130" spans="1:5" ht="12.75">
      <c r="A130" s="27" t="s">
        <v>52</v>
      </c>
      <c r="E130" s="28" t="s">
        <v>284</v>
      </c>
    </row>
    <row r="131" spans="1:5" ht="12.75">
      <c r="A131" s="29" t="s">
        <v>54</v>
      </c>
      <c r="E131" s="30" t="s">
        <v>285</v>
      </c>
    </row>
    <row r="132" spans="1:5" ht="267.75">
      <c r="A132" t="s">
        <v>55</v>
      </c>
      <c r="E132" s="28" t="s">
        <v>253</v>
      </c>
    </row>
    <row r="133" spans="1:16" ht="12.75">
      <c r="A133" s="17" t="s">
        <v>47</v>
      </c>
      <c r="B133" s="22" t="s">
        <v>286</v>
      </c>
      <c r="C133" s="22" t="s">
        <v>287</v>
      </c>
      <c r="D133" s="17" t="s">
        <v>49</v>
      </c>
      <c r="E133" s="23" t="s">
        <v>288</v>
      </c>
      <c r="F133" s="24" t="s">
        <v>159</v>
      </c>
      <c r="G133" s="25">
        <v>2.4</v>
      </c>
      <c r="H133" s="26">
        <v>0</v>
      </c>
      <c r="I133" s="26">
        <f>ROUND(ROUND(H133,2)*ROUND(G133,3),2)</f>
        <v>0</v>
      </c>
      <c r="O133">
        <f>(I133*21)/100</f>
        <v>0</v>
      </c>
      <c r="P133" t="s">
        <v>27</v>
      </c>
    </row>
    <row r="134" spans="1:5" ht="12.75">
      <c r="A134" s="27" t="s">
        <v>52</v>
      </c>
      <c r="E134" s="28" t="s">
        <v>49</v>
      </c>
    </row>
    <row r="135" spans="1:5" ht="38.25">
      <c r="A135" s="29" t="s">
        <v>54</v>
      </c>
      <c r="E135" s="30" t="s">
        <v>289</v>
      </c>
    </row>
    <row r="136" spans="1:5" ht="267.75">
      <c r="A136" t="s">
        <v>55</v>
      </c>
      <c r="E136" s="28" t="s">
        <v>253</v>
      </c>
    </row>
    <row r="137" spans="1:18" ht="12.75" customHeight="1">
      <c r="A137" s="5" t="s">
        <v>45</v>
      </c>
      <c r="B137" s="5"/>
      <c r="C137" s="32" t="s">
        <v>35</v>
      </c>
      <c r="D137" s="5"/>
      <c r="E137" s="20" t="s">
        <v>290</v>
      </c>
      <c r="F137" s="5"/>
      <c r="G137" s="5"/>
      <c r="H137" s="5"/>
      <c r="I137" s="33">
        <f>0+Q137</f>
        <v>0</v>
      </c>
      <c r="O137">
        <f>0+R137</f>
        <v>0</v>
      </c>
      <c r="Q137">
        <f>0+I138+I142+I146+I150+I154</f>
        <v>0</v>
      </c>
      <c r="R137">
        <f>0+O138+O142+O146+O150+O154</f>
        <v>0</v>
      </c>
    </row>
    <row r="138" spans="1:16" ht="12.75">
      <c r="A138" s="17" t="s">
        <v>47</v>
      </c>
      <c r="B138" s="22" t="s">
        <v>291</v>
      </c>
      <c r="C138" s="22" t="s">
        <v>292</v>
      </c>
      <c r="D138" s="17" t="s">
        <v>49</v>
      </c>
      <c r="E138" s="23" t="s">
        <v>293</v>
      </c>
      <c r="F138" s="24" t="s">
        <v>146</v>
      </c>
      <c r="G138" s="25">
        <v>27.997</v>
      </c>
      <c r="H138" s="26">
        <v>0</v>
      </c>
      <c r="I138" s="26">
        <f>ROUND(ROUND(H138,2)*ROUND(G138,3),2)</f>
        <v>0</v>
      </c>
      <c r="O138">
        <f>(I138*21)/100</f>
        <v>0</v>
      </c>
      <c r="P138" t="s">
        <v>27</v>
      </c>
    </row>
    <row r="139" spans="1:5" ht="12.75">
      <c r="A139" s="27" t="s">
        <v>52</v>
      </c>
      <c r="E139" s="28" t="s">
        <v>294</v>
      </c>
    </row>
    <row r="140" spans="1:5" ht="51">
      <c r="A140" s="29" t="s">
        <v>54</v>
      </c>
      <c r="E140" s="30" t="s">
        <v>295</v>
      </c>
    </row>
    <row r="141" spans="1:5" ht="369.75">
      <c r="A141" t="s">
        <v>55</v>
      </c>
      <c r="E141" s="28" t="s">
        <v>277</v>
      </c>
    </row>
    <row r="142" spans="1:16" ht="12.75">
      <c r="A142" s="17" t="s">
        <v>47</v>
      </c>
      <c r="B142" s="22" t="s">
        <v>296</v>
      </c>
      <c r="C142" s="22" t="s">
        <v>297</v>
      </c>
      <c r="D142" s="17" t="s">
        <v>49</v>
      </c>
      <c r="E142" s="23" t="s">
        <v>298</v>
      </c>
      <c r="F142" s="24" t="s">
        <v>159</v>
      </c>
      <c r="G142" s="25">
        <v>2.987</v>
      </c>
      <c r="H142" s="26">
        <v>0</v>
      </c>
      <c r="I142" s="26">
        <f>ROUND(ROUND(H142,2)*ROUND(G142,3),2)</f>
        <v>0</v>
      </c>
      <c r="O142">
        <f>(I142*21)/100</f>
        <v>0</v>
      </c>
      <c r="P142" t="s">
        <v>27</v>
      </c>
    </row>
    <row r="143" spans="1:5" ht="12.75">
      <c r="A143" s="27" t="s">
        <v>52</v>
      </c>
      <c r="E143" s="28" t="s">
        <v>49</v>
      </c>
    </row>
    <row r="144" spans="1:5" ht="25.5">
      <c r="A144" s="29" t="s">
        <v>54</v>
      </c>
      <c r="E144" s="30" t="s">
        <v>299</v>
      </c>
    </row>
    <row r="145" spans="1:5" ht="267.75">
      <c r="A145" t="s">
        <v>55</v>
      </c>
      <c r="E145" s="28" t="s">
        <v>300</v>
      </c>
    </row>
    <row r="146" spans="1:16" ht="12.75">
      <c r="A146" s="17" t="s">
        <v>47</v>
      </c>
      <c r="B146" s="22" t="s">
        <v>301</v>
      </c>
      <c r="C146" s="22" t="s">
        <v>302</v>
      </c>
      <c r="D146" s="17" t="s">
        <v>49</v>
      </c>
      <c r="E146" s="23" t="s">
        <v>303</v>
      </c>
      <c r="F146" s="24" t="s">
        <v>146</v>
      </c>
      <c r="G146" s="25">
        <v>18.623</v>
      </c>
      <c r="H146" s="26">
        <v>0</v>
      </c>
      <c r="I146" s="26">
        <f>ROUND(ROUND(H146,2)*ROUND(G146,3),2)</f>
        <v>0</v>
      </c>
      <c r="O146">
        <f>(I146*21)/100</f>
        <v>0</v>
      </c>
      <c r="P146" t="s">
        <v>27</v>
      </c>
    </row>
    <row r="147" spans="1:5" ht="12.75">
      <c r="A147" s="27" t="s">
        <v>52</v>
      </c>
      <c r="E147" s="28" t="s">
        <v>49</v>
      </c>
    </row>
    <row r="148" spans="1:5" ht="38.25">
      <c r="A148" s="29" t="s">
        <v>54</v>
      </c>
      <c r="E148" s="30" t="s">
        <v>304</v>
      </c>
    </row>
    <row r="149" spans="1:5" ht="229.5">
      <c r="A149" t="s">
        <v>55</v>
      </c>
      <c r="E149" s="28" t="s">
        <v>305</v>
      </c>
    </row>
    <row r="150" spans="1:16" ht="12.75">
      <c r="A150" s="17" t="s">
        <v>47</v>
      </c>
      <c r="B150" s="22" t="s">
        <v>306</v>
      </c>
      <c r="C150" s="22" t="s">
        <v>307</v>
      </c>
      <c r="D150" s="17" t="s">
        <v>49</v>
      </c>
      <c r="E150" s="23" t="s">
        <v>308</v>
      </c>
      <c r="F150" s="24" t="s">
        <v>146</v>
      </c>
      <c r="G150" s="25">
        <v>5.033</v>
      </c>
      <c r="H150" s="26">
        <v>0</v>
      </c>
      <c r="I150" s="26">
        <f>ROUND(ROUND(H150,2)*ROUND(G150,3),2)</f>
        <v>0</v>
      </c>
      <c r="O150">
        <f>(I150*21)/100</f>
        <v>0</v>
      </c>
      <c r="P150" t="s">
        <v>27</v>
      </c>
    </row>
    <row r="151" spans="1:5" ht="25.5">
      <c r="A151" s="27" t="s">
        <v>52</v>
      </c>
      <c r="E151" s="28" t="s">
        <v>309</v>
      </c>
    </row>
    <row r="152" spans="1:5" ht="51">
      <c r="A152" s="29" t="s">
        <v>54</v>
      </c>
      <c r="E152" s="30" t="s">
        <v>310</v>
      </c>
    </row>
    <row r="153" spans="1:5" ht="369.75">
      <c r="A153" t="s">
        <v>55</v>
      </c>
      <c r="E153" s="28" t="s">
        <v>277</v>
      </c>
    </row>
    <row r="154" spans="1:16" ht="12.75">
      <c r="A154" s="17" t="s">
        <v>47</v>
      </c>
      <c r="B154" s="22" t="s">
        <v>311</v>
      </c>
      <c r="C154" s="22" t="s">
        <v>312</v>
      </c>
      <c r="D154" s="17" t="s">
        <v>49</v>
      </c>
      <c r="E154" s="23" t="s">
        <v>313</v>
      </c>
      <c r="F154" s="24" t="s">
        <v>159</v>
      </c>
      <c r="G154" s="25">
        <v>1.158</v>
      </c>
      <c r="H154" s="26">
        <v>0</v>
      </c>
      <c r="I154" s="26">
        <f>ROUND(ROUND(H154,2)*ROUND(G154,3),2)</f>
        <v>0</v>
      </c>
      <c r="O154">
        <f>(I154*21)/100</f>
        <v>0</v>
      </c>
      <c r="P154" t="s">
        <v>27</v>
      </c>
    </row>
    <row r="155" spans="1:5" ht="12.75">
      <c r="A155" s="27" t="s">
        <v>52</v>
      </c>
      <c r="E155" s="28" t="s">
        <v>314</v>
      </c>
    </row>
    <row r="156" spans="1:5" ht="12.75">
      <c r="A156" s="29" t="s">
        <v>54</v>
      </c>
      <c r="E156" s="30" t="s">
        <v>315</v>
      </c>
    </row>
    <row r="157" spans="1:5" ht="267.75">
      <c r="A157" t="s">
        <v>55</v>
      </c>
      <c r="E157" s="28" t="s">
        <v>253</v>
      </c>
    </row>
    <row r="158" spans="1:18" ht="12.75" customHeight="1">
      <c r="A158" s="5" t="s">
        <v>45</v>
      </c>
      <c r="B158" s="5"/>
      <c r="C158" s="32" t="s">
        <v>37</v>
      </c>
      <c r="D158" s="5"/>
      <c r="E158" s="20" t="s">
        <v>143</v>
      </c>
      <c r="F158" s="5"/>
      <c r="G158" s="5"/>
      <c r="H158" s="5"/>
      <c r="I158" s="33">
        <f>0+Q158</f>
        <v>0</v>
      </c>
      <c r="O158">
        <f>0+R158</f>
        <v>0</v>
      </c>
      <c r="Q158">
        <f>0+I159+I163+I167</f>
        <v>0</v>
      </c>
      <c r="R158">
        <f>0+O159+O163+O167</f>
        <v>0</v>
      </c>
    </row>
    <row r="159" spans="1:16" ht="12.75">
      <c r="A159" s="17" t="s">
        <v>47</v>
      </c>
      <c r="B159" s="22" t="s">
        <v>316</v>
      </c>
      <c r="C159" s="22" t="s">
        <v>317</v>
      </c>
      <c r="D159" s="17" t="s">
        <v>49</v>
      </c>
      <c r="E159" s="23" t="s">
        <v>318</v>
      </c>
      <c r="F159" s="24" t="s">
        <v>183</v>
      </c>
      <c r="G159" s="25">
        <v>13.75</v>
      </c>
      <c r="H159" s="26">
        <v>0</v>
      </c>
      <c r="I159" s="26">
        <f>ROUND(ROUND(H159,2)*ROUND(G159,3),2)</f>
        <v>0</v>
      </c>
      <c r="O159">
        <f>(I159*21)/100</f>
        <v>0</v>
      </c>
      <c r="P159" t="s">
        <v>27</v>
      </c>
    </row>
    <row r="160" spans="1:5" ht="12.75">
      <c r="A160" s="27" t="s">
        <v>52</v>
      </c>
      <c r="E160" s="28" t="s">
        <v>319</v>
      </c>
    </row>
    <row r="161" spans="1:5" ht="12.75">
      <c r="A161" s="29" t="s">
        <v>54</v>
      </c>
      <c r="E161" s="30" t="s">
        <v>320</v>
      </c>
    </row>
    <row r="162" spans="1:5" ht="51">
      <c r="A162" t="s">
        <v>55</v>
      </c>
      <c r="E162" s="28" t="s">
        <v>321</v>
      </c>
    </row>
    <row r="163" spans="1:16" ht="12.75">
      <c r="A163" s="17" t="s">
        <v>47</v>
      </c>
      <c r="B163" s="22" t="s">
        <v>322</v>
      </c>
      <c r="C163" s="22" t="s">
        <v>323</v>
      </c>
      <c r="D163" s="17" t="s">
        <v>49</v>
      </c>
      <c r="E163" s="23" t="s">
        <v>324</v>
      </c>
      <c r="F163" s="24" t="s">
        <v>183</v>
      </c>
      <c r="G163" s="25">
        <v>13.75</v>
      </c>
      <c r="H163" s="26">
        <v>0</v>
      </c>
      <c r="I163" s="26">
        <f>ROUND(ROUND(H163,2)*ROUND(G163,3),2)</f>
        <v>0</v>
      </c>
      <c r="O163">
        <f>(I163*21)/100</f>
        <v>0</v>
      </c>
      <c r="P163" t="s">
        <v>27</v>
      </c>
    </row>
    <row r="164" spans="1:5" ht="12.75">
      <c r="A164" s="27" t="s">
        <v>52</v>
      </c>
      <c r="E164" s="28" t="s">
        <v>325</v>
      </c>
    </row>
    <row r="165" spans="1:5" ht="12.75">
      <c r="A165" s="29" t="s">
        <v>54</v>
      </c>
      <c r="E165" s="30" t="s">
        <v>320</v>
      </c>
    </row>
    <row r="166" spans="1:5" ht="102">
      <c r="A166" t="s">
        <v>55</v>
      </c>
      <c r="E166" s="28" t="s">
        <v>326</v>
      </c>
    </row>
    <row r="167" spans="1:16" ht="12.75">
      <c r="A167" s="17" t="s">
        <v>47</v>
      </c>
      <c r="B167" s="22" t="s">
        <v>327</v>
      </c>
      <c r="C167" s="22" t="s">
        <v>328</v>
      </c>
      <c r="D167" s="17" t="s">
        <v>49</v>
      </c>
      <c r="E167" s="23" t="s">
        <v>329</v>
      </c>
      <c r="F167" s="24" t="s">
        <v>183</v>
      </c>
      <c r="G167" s="25">
        <v>13.75</v>
      </c>
      <c r="H167" s="26">
        <v>0</v>
      </c>
      <c r="I167" s="26">
        <f>ROUND(ROUND(H167,2)*ROUND(G167,3),2)</f>
        <v>0</v>
      </c>
      <c r="O167">
        <f>(I167*21)/100</f>
        <v>0</v>
      </c>
      <c r="P167" t="s">
        <v>27</v>
      </c>
    </row>
    <row r="168" spans="1:5" ht="12.75">
      <c r="A168" s="27" t="s">
        <v>52</v>
      </c>
      <c r="E168" s="28" t="s">
        <v>330</v>
      </c>
    </row>
    <row r="169" spans="1:5" ht="12.75">
      <c r="A169" s="29" t="s">
        <v>54</v>
      </c>
      <c r="E169" s="30" t="s">
        <v>320</v>
      </c>
    </row>
    <row r="170" spans="1:5" ht="140.25">
      <c r="A170" t="s">
        <v>55</v>
      </c>
      <c r="E170" s="28" t="s">
        <v>331</v>
      </c>
    </row>
    <row r="171" spans="1:18" ht="12.75" customHeight="1">
      <c r="A171" s="5" t="s">
        <v>45</v>
      </c>
      <c r="B171" s="5"/>
      <c r="C171" s="32" t="s">
        <v>39</v>
      </c>
      <c r="D171" s="5"/>
      <c r="E171" s="20" t="s">
        <v>332</v>
      </c>
      <c r="F171" s="5"/>
      <c r="G171" s="5"/>
      <c r="H171" s="5"/>
      <c r="I171" s="33">
        <f>0+Q171</f>
        <v>0</v>
      </c>
      <c r="O171">
        <f>0+R171</f>
        <v>0</v>
      </c>
      <c r="Q171">
        <f>0+I172+I176+I180+I184+I188</f>
        <v>0</v>
      </c>
      <c r="R171">
        <f>0+O172+O176+O180+O184+O188</f>
        <v>0</v>
      </c>
    </row>
    <row r="172" spans="1:16" ht="25.5">
      <c r="A172" s="17" t="s">
        <v>47</v>
      </c>
      <c r="B172" s="22" t="s">
        <v>333</v>
      </c>
      <c r="C172" s="22" t="s">
        <v>334</v>
      </c>
      <c r="D172" s="17" t="s">
        <v>49</v>
      </c>
      <c r="E172" s="23" t="s">
        <v>335</v>
      </c>
      <c r="F172" s="24" t="s">
        <v>183</v>
      </c>
      <c r="G172" s="25">
        <v>317.939</v>
      </c>
      <c r="H172" s="26">
        <v>0</v>
      </c>
      <c r="I172" s="26">
        <f>ROUND(ROUND(H172,2)*ROUND(G172,3),2)</f>
        <v>0</v>
      </c>
      <c r="O172">
        <f>(I172*21)/100</f>
        <v>0</v>
      </c>
      <c r="P172" t="s">
        <v>27</v>
      </c>
    </row>
    <row r="173" spans="1:5" ht="12.75">
      <c r="A173" s="27" t="s">
        <v>52</v>
      </c>
      <c r="E173" s="28" t="s">
        <v>49</v>
      </c>
    </row>
    <row r="174" spans="1:5" ht="76.5">
      <c r="A174" s="29" t="s">
        <v>54</v>
      </c>
      <c r="E174" s="30" t="s">
        <v>336</v>
      </c>
    </row>
    <row r="175" spans="1:5" ht="76.5">
      <c r="A175" t="s">
        <v>55</v>
      </c>
      <c r="E175" s="28" t="s">
        <v>337</v>
      </c>
    </row>
    <row r="176" spans="1:16" ht="25.5">
      <c r="A176" s="17" t="s">
        <v>47</v>
      </c>
      <c r="B176" s="22" t="s">
        <v>338</v>
      </c>
      <c r="C176" s="22" t="s">
        <v>339</v>
      </c>
      <c r="D176" s="17" t="s">
        <v>49</v>
      </c>
      <c r="E176" s="23" t="s">
        <v>340</v>
      </c>
      <c r="F176" s="24" t="s">
        <v>183</v>
      </c>
      <c r="G176" s="25">
        <v>20</v>
      </c>
      <c r="H176" s="26">
        <v>0</v>
      </c>
      <c r="I176" s="26">
        <f>ROUND(ROUND(H176,2)*ROUND(G176,3),2)</f>
        <v>0</v>
      </c>
      <c r="O176">
        <f>(I176*21)/100</f>
        <v>0</v>
      </c>
      <c r="P176" t="s">
        <v>27</v>
      </c>
    </row>
    <row r="177" spans="1:5" ht="12.75">
      <c r="A177" s="27" t="s">
        <v>52</v>
      </c>
      <c r="E177" s="28" t="s">
        <v>49</v>
      </c>
    </row>
    <row r="178" spans="1:5" ht="12.75">
      <c r="A178" s="29" t="s">
        <v>54</v>
      </c>
      <c r="E178" s="30" t="s">
        <v>341</v>
      </c>
    </row>
    <row r="179" spans="1:5" ht="76.5">
      <c r="A179" t="s">
        <v>55</v>
      </c>
      <c r="E179" s="28" t="s">
        <v>337</v>
      </c>
    </row>
    <row r="180" spans="1:16" ht="25.5">
      <c r="A180" s="17" t="s">
        <v>47</v>
      </c>
      <c r="B180" s="22" t="s">
        <v>342</v>
      </c>
      <c r="C180" s="22" t="s">
        <v>343</v>
      </c>
      <c r="D180" s="17" t="s">
        <v>49</v>
      </c>
      <c r="E180" s="23" t="s">
        <v>344</v>
      </c>
      <c r="F180" s="24" t="s">
        <v>183</v>
      </c>
      <c r="G180" s="25">
        <v>10</v>
      </c>
      <c r="H180" s="26">
        <v>0</v>
      </c>
      <c r="I180" s="26">
        <f>ROUND(ROUND(H180,2)*ROUND(G180,3),2)</f>
        <v>0</v>
      </c>
      <c r="O180">
        <f>(I180*21)/100</f>
        <v>0</v>
      </c>
      <c r="P180" t="s">
        <v>27</v>
      </c>
    </row>
    <row r="181" spans="1:5" ht="12.75">
      <c r="A181" s="27" t="s">
        <v>52</v>
      </c>
      <c r="E181" s="28" t="s">
        <v>49</v>
      </c>
    </row>
    <row r="182" spans="1:5" ht="12.75">
      <c r="A182" s="29" t="s">
        <v>54</v>
      </c>
      <c r="E182" s="30" t="s">
        <v>345</v>
      </c>
    </row>
    <row r="183" spans="1:5" ht="76.5">
      <c r="A183" t="s">
        <v>55</v>
      </c>
      <c r="E183" s="28" t="s">
        <v>337</v>
      </c>
    </row>
    <row r="184" spans="1:16" ht="12.75">
      <c r="A184" s="17" t="s">
        <v>47</v>
      </c>
      <c r="B184" s="22" t="s">
        <v>346</v>
      </c>
      <c r="C184" s="22" t="s">
        <v>347</v>
      </c>
      <c r="D184" s="17" t="s">
        <v>49</v>
      </c>
      <c r="E184" s="23" t="s">
        <v>348</v>
      </c>
      <c r="F184" s="24" t="s">
        <v>183</v>
      </c>
      <c r="G184" s="25">
        <v>497.429</v>
      </c>
      <c r="H184" s="26">
        <v>0</v>
      </c>
      <c r="I184" s="26">
        <f>ROUND(ROUND(H184,2)*ROUND(G184,3),2)</f>
        <v>0</v>
      </c>
      <c r="O184">
        <f>(I184*21)/100</f>
        <v>0</v>
      </c>
      <c r="P184" t="s">
        <v>27</v>
      </c>
    </row>
    <row r="185" spans="1:5" ht="12.75">
      <c r="A185" s="27" t="s">
        <v>52</v>
      </c>
      <c r="E185" s="28" t="s">
        <v>49</v>
      </c>
    </row>
    <row r="186" spans="1:5" ht="63.75">
      <c r="A186" s="29" t="s">
        <v>54</v>
      </c>
      <c r="E186" s="30" t="s">
        <v>349</v>
      </c>
    </row>
    <row r="187" spans="1:5" ht="76.5">
      <c r="A187" t="s">
        <v>55</v>
      </c>
      <c r="E187" s="28" t="s">
        <v>337</v>
      </c>
    </row>
    <row r="188" spans="1:16" ht="12.75">
      <c r="A188" s="17" t="s">
        <v>47</v>
      </c>
      <c r="B188" s="22" t="s">
        <v>350</v>
      </c>
      <c r="C188" s="22" t="s">
        <v>351</v>
      </c>
      <c r="D188" s="17" t="s">
        <v>49</v>
      </c>
      <c r="E188" s="23" t="s">
        <v>352</v>
      </c>
      <c r="F188" s="24" t="s">
        <v>183</v>
      </c>
      <c r="G188" s="25">
        <v>66.553</v>
      </c>
      <c r="H188" s="26">
        <v>0</v>
      </c>
      <c r="I188" s="26">
        <f>ROUND(ROUND(H188,2)*ROUND(G188,3),2)</f>
        <v>0</v>
      </c>
      <c r="O188">
        <f>(I188*21)/100</f>
        <v>0</v>
      </c>
      <c r="P188" t="s">
        <v>27</v>
      </c>
    </row>
    <row r="189" spans="1:5" ht="12.75">
      <c r="A189" s="27" t="s">
        <v>52</v>
      </c>
      <c r="E189" s="28" t="s">
        <v>49</v>
      </c>
    </row>
    <row r="190" spans="1:5" ht="12.75">
      <c r="A190" s="29" t="s">
        <v>54</v>
      </c>
      <c r="E190" s="30" t="s">
        <v>353</v>
      </c>
    </row>
    <row r="191" spans="1:5" ht="63.75">
      <c r="A191" t="s">
        <v>55</v>
      </c>
      <c r="E191" s="28" t="s">
        <v>354</v>
      </c>
    </row>
    <row r="192" spans="1:18" ht="12.75" customHeight="1">
      <c r="A192" s="5" t="s">
        <v>45</v>
      </c>
      <c r="B192" s="5"/>
      <c r="C192" s="32" t="s">
        <v>76</v>
      </c>
      <c r="D192" s="5"/>
      <c r="E192" s="20" t="s">
        <v>355</v>
      </c>
      <c r="F192" s="5"/>
      <c r="G192" s="5"/>
      <c r="H192" s="5"/>
      <c r="I192" s="33">
        <f>0+Q192</f>
        <v>0</v>
      </c>
      <c r="O192">
        <f>0+R192</f>
        <v>0</v>
      </c>
      <c r="Q192">
        <f>0+I193+I197+I201+I205+I209+I213</f>
        <v>0</v>
      </c>
      <c r="R192">
        <f>0+O193+O197+O201+O205+O209+O213</f>
        <v>0</v>
      </c>
    </row>
    <row r="193" spans="1:16" ht="12.75">
      <c r="A193" s="17" t="s">
        <v>47</v>
      </c>
      <c r="B193" s="22" t="s">
        <v>356</v>
      </c>
      <c r="C193" s="22" t="s">
        <v>357</v>
      </c>
      <c r="D193" s="17" t="s">
        <v>49</v>
      </c>
      <c r="E193" s="23" t="s">
        <v>358</v>
      </c>
      <c r="F193" s="24" t="s">
        <v>183</v>
      </c>
      <c r="G193" s="25">
        <v>215.363</v>
      </c>
      <c r="H193" s="26">
        <v>0</v>
      </c>
      <c r="I193" s="26">
        <f>ROUND(ROUND(H193,2)*ROUND(G193,3),2)</f>
        <v>0</v>
      </c>
      <c r="O193">
        <f>(I193*21)/100</f>
        <v>0</v>
      </c>
      <c r="P193" t="s">
        <v>27</v>
      </c>
    </row>
    <row r="194" spans="1:5" ht="12.75">
      <c r="A194" s="27" t="s">
        <v>52</v>
      </c>
      <c r="E194" s="28" t="s">
        <v>49</v>
      </c>
    </row>
    <row r="195" spans="1:5" ht="51">
      <c r="A195" s="29" t="s">
        <v>54</v>
      </c>
      <c r="E195" s="30" t="s">
        <v>359</v>
      </c>
    </row>
    <row r="196" spans="1:5" ht="216.75">
      <c r="A196" t="s">
        <v>55</v>
      </c>
      <c r="E196" s="28" t="s">
        <v>360</v>
      </c>
    </row>
    <row r="197" spans="1:16" ht="12.75">
      <c r="A197" s="17" t="s">
        <v>47</v>
      </c>
      <c r="B197" s="22" t="s">
        <v>361</v>
      </c>
      <c r="C197" s="22" t="s">
        <v>362</v>
      </c>
      <c r="D197" s="17" t="s">
        <v>49</v>
      </c>
      <c r="E197" s="23" t="s">
        <v>363</v>
      </c>
      <c r="F197" s="24" t="s">
        <v>83</v>
      </c>
      <c r="G197" s="25">
        <v>1</v>
      </c>
      <c r="H197" s="26">
        <v>0</v>
      </c>
      <c r="I197" s="26">
        <f>ROUND(ROUND(H197,2)*ROUND(G197,3),2)</f>
        <v>0</v>
      </c>
      <c r="O197">
        <f>(I197*21)/100</f>
        <v>0</v>
      </c>
      <c r="P197" t="s">
        <v>27</v>
      </c>
    </row>
    <row r="198" spans="1:5" ht="12.75">
      <c r="A198" s="27" t="s">
        <v>52</v>
      </c>
      <c r="E198" s="28" t="s">
        <v>364</v>
      </c>
    </row>
    <row r="199" spans="1:5" ht="12.75">
      <c r="A199" s="29" t="s">
        <v>54</v>
      </c>
      <c r="E199" s="30" t="s">
        <v>49</v>
      </c>
    </row>
    <row r="200" spans="1:5" ht="89.25">
      <c r="A200" t="s">
        <v>55</v>
      </c>
      <c r="E200" s="28" t="s">
        <v>365</v>
      </c>
    </row>
    <row r="201" spans="1:16" ht="12.75">
      <c r="A201" s="17" t="s">
        <v>47</v>
      </c>
      <c r="B201" s="22" t="s">
        <v>366</v>
      </c>
      <c r="C201" s="22" t="s">
        <v>367</v>
      </c>
      <c r="D201" s="17" t="s">
        <v>49</v>
      </c>
      <c r="E201" s="23" t="s">
        <v>368</v>
      </c>
      <c r="F201" s="24" t="s">
        <v>183</v>
      </c>
      <c r="G201" s="25">
        <v>2.25</v>
      </c>
      <c r="H201" s="26">
        <v>0</v>
      </c>
      <c r="I201" s="26">
        <f>ROUND(ROUND(H201,2)*ROUND(G201,3),2)</f>
        <v>0</v>
      </c>
      <c r="O201">
        <f>(I201*21)/100</f>
        <v>0</v>
      </c>
      <c r="P201" t="s">
        <v>27</v>
      </c>
    </row>
    <row r="202" spans="1:5" ht="12.75">
      <c r="A202" s="27" t="s">
        <v>52</v>
      </c>
      <c r="E202" s="28" t="s">
        <v>49</v>
      </c>
    </row>
    <row r="203" spans="1:5" ht="12.75">
      <c r="A203" s="29" t="s">
        <v>54</v>
      </c>
      <c r="E203" s="30" t="s">
        <v>369</v>
      </c>
    </row>
    <row r="204" spans="1:5" ht="102">
      <c r="A204" t="s">
        <v>55</v>
      </c>
      <c r="E204" s="28" t="s">
        <v>370</v>
      </c>
    </row>
    <row r="205" spans="1:16" ht="12.75">
      <c r="A205" s="17" t="s">
        <v>47</v>
      </c>
      <c r="B205" s="22" t="s">
        <v>371</v>
      </c>
      <c r="C205" s="22" t="s">
        <v>372</v>
      </c>
      <c r="D205" s="17" t="s">
        <v>49</v>
      </c>
      <c r="E205" s="23" t="s">
        <v>373</v>
      </c>
      <c r="F205" s="24" t="s">
        <v>183</v>
      </c>
      <c r="G205" s="25">
        <v>2</v>
      </c>
      <c r="H205" s="26">
        <v>0</v>
      </c>
      <c r="I205" s="26">
        <f>ROUND(ROUND(H205,2)*ROUND(G205,3),2)</f>
        <v>0</v>
      </c>
      <c r="O205">
        <f>(I205*21)/100</f>
        <v>0</v>
      </c>
      <c r="P205" t="s">
        <v>27</v>
      </c>
    </row>
    <row r="206" spans="1:5" ht="12.75">
      <c r="A206" s="27" t="s">
        <v>52</v>
      </c>
      <c r="E206" s="28" t="s">
        <v>49</v>
      </c>
    </row>
    <row r="207" spans="1:5" ht="12.75">
      <c r="A207" s="29" t="s">
        <v>54</v>
      </c>
      <c r="E207" s="30" t="s">
        <v>374</v>
      </c>
    </row>
    <row r="208" spans="1:5" ht="51">
      <c r="A208" t="s">
        <v>55</v>
      </c>
      <c r="E208" s="28" t="s">
        <v>375</v>
      </c>
    </row>
    <row r="209" spans="1:16" ht="12.75">
      <c r="A209" s="17" t="s">
        <v>47</v>
      </c>
      <c r="B209" s="22" t="s">
        <v>376</v>
      </c>
      <c r="C209" s="22" t="s">
        <v>377</v>
      </c>
      <c r="D209" s="17" t="s">
        <v>49</v>
      </c>
      <c r="E209" s="23" t="s">
        <v>378</v>
      </c>
      <c r="F209" s="24" t="s">
        <v>183</v>
      </c>
      <c r="G209" s="25">
        <v>497.429</v>
      </c>
      <c r="H209" s="26">
        <v>0</v>
      </c>
      <c r="I209" s="26">
        <f>ROUND(ROUND(H209,2)*ROUND(G209,3),2)</f>
        <v>0</v>
      </c>
      <c r="O209">
        <f>(I209*21)/100</f>
        <v>0</v>
      </c>
      <c r="P209" t="s">
        <v>27</v>
      </c>
    </row>
    <row r="210" spans="1:5" ht="12.75">
      <c r="A210" s="27" t="s">
        <v>52</v>
      </c>
      <c r="E210" s="28" t="s">
        <v>379</v>
      </c>
    </row>
    <row r="211" spans="1:5" ht="63.75">
      <c r="A211" s="29" t="s">
        <v>54</v>
      </c>
      <c r="E211" s="30" t="s">
        <v>349</v>
      </c>
    </row>
    <row r="212" spans="1:5" ht="51">
      <c r="A212" t="s">
        <v>55</v>
      </c>
      <c r="E212" s="28" t="s">
        <v>380</v>
      </c>
    </row>
    <row r="213" spans="1:16" ht="12.75">
      <c r="A213" s="17" t="s">
        <v>47</v>
      </c>
      <c r="B213" s="22" t="s">
        <v>381</v>
      </c>
      <c r="C213" s="22" t="s">
        <v>382</v>
      </c>
      <c r="D213" s="17" t="s">
        <v>49</v>
      </c>
      <c r="E213" s="23" t="s">
        <v>383</v>
      </c>
      <c r="F213" s="24" t="s">
        <v>183</v>
      </c>
      <c r="G213" s="25">
        <v>171.108</v>
      </c>
      <c r="H213" s="26">
        <v>0</v>
      </c>
      <c r="I213" s="26">
        <f>ROUND(ROUND(H213,2)*ROUND(G213,3),2)</f>
        <v>0</v>
      </c>
      <c r="O213">
        <f>(I213*21)/100</f>
        <v>0</v>
      </c>
      <c r="P213" t="s">
        <v>27</v>
      </c>
    </row>
    <row r="214" spans="1:5" ht="12.75">
      <c r="A214" s="27" t="s">
        <v>52</v>
      </c>
      <c r="E214" s="28" t="s">
        <v>49</v>
      </c>
    </row>
    <row r="215" spans="1:5" ht="51">
      <c r="A215" s="29" t="s">
        <v>54</v>
      </c>
      <c r="E215" s="30" t="s">
        <v>384</v>
      </c>
    </row>
    <row r="216" spans="1:5" ht="51">
      <c r="A216" t="s">
        <v>55</v>
      </c>
      <c r="E216" s="28" t="s">
        <v>380</v>
      </c>
    </row>
    <row r="217" spans="1:18" ht="12.75" customHeight="1">
      <c r="A217" s="5" t="s">
        <v>45</v>
      </c>
      <c r="B217" s="5"/>
      <c r="C217" s="32" t="s">
        <v>80</v>
      </c>
      <c r="D217" s="5"/>
      <c r="E217" s="20" t="s">
        <v>385</v>
      </c>
      <c r="F217" s="5"/>
      <c r="G217" s="5"/>
      <c r="H217" s="5"/>
      <c r="I217" s="33">
        <f>0+Q217</f>
        <v>0</v>
      </c>
      <c r="O217">
        <f>0+R217</f>
        <v>0</v>
      </c>
      <c r="Q217">
        <f>0+I218</f>
        <v>0</v>
      </c>
      <c r="R217">
        <f>0+O218</f>
        <v>0</v>
      </c>
    </row>
    <row r="218" spans="1:16" ht="12.75">
      <c r="A218" s="17" t="s">
        <v>47</v>
      </c>
      <c r="B218" s="22" t="s">
        <v>386</v>
      </c>
      <c r="C218" s="22" t="s">
        <v>387</v>
      </c>
      <c r="D218" s="17" t="s">
        <v>49</v>
      </c>
      <c r="E218" s="23" t="s">
        <v>388</v>
      </c>
      <c r="F218" s="24" t="s">
        <v>239</v>
      </c>
      <c r="G218" s="25">
        <v>33</v>
      </c>
      <c r="H218" s="26">
        <v>0</v>
      </c>
      <c r="I218" s="26">
        <f>ROUND(ROUND(H218,2)*ROUND(G218,3),2)</f>
        <v>0</v>
      </c>
      <c r="O218">
        <f>(I218*21)/100</f>
        <v>0</v>
      </c>
      <c r="P218" t="s">
        <v>27</v>
      </c>
    </row>
    <row r="219" spans="1:5" ht="12.75">
      <c r="A219" s="27" t="s">
        <v>52</v>
      </c>
      <c r="E219" s="28" t="s">
        <v>389</v>
      </c>
    </row>
    <row r="220" spans="1:5" ht="12.75">
      <c r="A220" s="29" t="s">
        <v>54</v>
      </c>
      <c r="E220" s="30" t="s">
        <v>390</v>
      </c>
    </row>
    <row r="221" spans="1:5" ht="178.5">
      <c r="A221" t="s">
        <v>55</v>
      </c>
      <c r="E221" s="28" t="s">
        <v>391</v>
      </c>
    </row>
    <row r="222" spans="1:18" ht="12.75" customHeight="1">
      <c r="A222" s="5" t="s">
        <v>45</v>
      </c>
      <c r="B222" s="5"/>
      <c r="C222" s="32" t="s">
        <v>42</v>
      </c>
      <c r="D222" s="5"/>
      <c r="E222" s="20" t="s">
        <v>392</v>
      </c>
      <c r="F222" s="5"/>
      <c r="G222" s="5"/>
      <c r="H222" s="5"/>
      <c r="I222" s="33">
        <f>0+Q222</f>
        <v>0</v>
      </c>
      <c r="O222">
        <f>0+R222</f>
        <v>0</v>
      </c>
      <c r="Q222">
        <f>0+I223+I227+I231+I235+I239+I243+I247+I251+I255+I259+I263+I267+I271+I275+I279+I283+I287+I291+I295+I299+I303</f>
        <v>0</v>
      </c>
      <c r="R222">
        <f>0+O223+O227+O231+O235+O239+O243+O247+O251+O255+O259+O263+O267+O271+O275+O279+O283+O287+O291+O295+O299+O303</f>
        <v>0</v>
      </c>
    </row>
    <row r="223" spans="1:16" ht="12.75">
      <c r="A223" s="17" t="s">
        <v>47</v>
      </c>
      <c r="B223" s="22" t="s">
        <v>393</v>
      </c>
      <c r="C223" s="22" t="s">
        <v>394</v>
      </c>
      <c r="D223" s="17" t="s">
        <v>49</v>
      </c>
      <c r="E223" s="23" t="s">
        <v>395</v>
      </c>
      <c r="F223" s="24" t="s">
        <v>239</v>
      </c>
      <c r="G223" s="25">
        <v>243.7</v>
      </c>
      <c r="H223" s="26">
        <v>0</v>
      </c>
      <c r="I223" s="26">
        <f>ROUND(ROUND(H223,2)*ROUND(G223,3),2)</f>
        <v>0</v>
      </c>
      <c r="O223">
        <f>(I223*21)/100</f>
        <v>0</v>
      </c>
      <c r="P223" t="s">
        <v>27</v>
      </c>
    </row>
    <row r="224" spans="1:5" ht="25.5">
      <c r="A224" s="27" t="s">
        <v>52</v>
      </c>
      <c r="E224" s="28" t="s">
        <v>396</v>
      </c>
    </row>
    <row r="225" spans="1:5" ht="38.25">
      <c r="A225" s="29" t="s">
        <v>54</v>
      </c>
      <c r="E225" s="30" t="s">
        <v>397</v>
      </c>
    </row>
    <row r="226" spans="1:5" ht="63.75">
      <c r="A226" t="s">
        <v>55</v>
      </c>
      <c r="E226" s="28" t="s">
        <v>398</v>
      </c>
    </row>
    <row r="227" spans="1:16" ht="12.75">
      <c r="A227" s="17" t="s">
        <v>47</v>
      </c>
      <c r="B227" s="22" t="s">
        <v>399</v>
      </c>
      <c r="C227" s="22" t="s">
        <v>400</v>
      </c>
      <c r="D227" s="17" t="s">
        <v>49</v>
      </c>
      <c r="E227" s="23" t="s">
        <v>401</v>
      </c>
      <c r="F227" s="24" t="s">
        <v>239</v>
      </c>
      <c r="G227" s="25">
        <v>212</v>
      </c>
      <c r="H227" s="26">
        <v>0</v>
      </c>
      <c r="I227" s="26">
        <f>ROUND(ROUND(H227,2)*ROUND(G227,3),2)</f>
        <v>0</v>
      </c>
      <c r="O227">
        <f>(I227*21)/100</f>
        <v>0</v>
      </c>
      <c r="P227" t="s">
        <v>27</v>
      </c>
    </row>
    <row r="228" spans="1:5" ht="12.75">
      <c r="A228" s="27" t="s">
        <v>52</v>
      </c>
      <c r="E228" s="28" t="s">
        <v>402</v>
      </c>
    </row>
    <row r="229" spans="1:5" ht="12.75">
      <c r="A229" s="29" t="s">
        <v>54</v>
      </c>
      <c r="E229" s="30" t="s">
        <v>403</v>
      </c>
    </row>
    <row r="230" spans="1:5" ht="38.25">
      <c r="A230" t="s">
        <v>55</v>
      </c>
      <c r="E230" s="28" t="s">
        <v>404</v>
      </c>
    </row>
    <row r="231" spans="1:16" ht="12.75">
      <c r="A231" s="17" t="s">
        <v>47</v>
      </c>
      <c r="B231" s="22" t="s">
        <v>405</v>
      </c>
      <c r="C231" s="22" t="s">
        <v>406</v>
      </c>
      <c r="D231" s="17" t="s">
        <v>49</v>
      </c>
      <c r="E231" s="23" t="s">
        <v>407</v>
      </c>
      <c r="F231" s="24" t="s">
        <v>83</v>
      </c>
      <c r="G231" s="25">
        <v>4</v>
      </c>
      <c r="H231" s="26">
        <v>0</v>
      </c>
      <c r="I231" s="26">
        <f>ROUND(ROUND(H231,2)*ROUND(G231,3),2)</f>
        <v>0</v>
      </c>
      <c r="O231">
        <f>(I231*21)/100</f>
        <v>0</v>
      </c>
      <c r="P231" t="s">
        <v>27</v>
      </c>
    </row>
    <row r="232" spans="1:5" ht="12.75">
      <c r="A232" s="27" t="s">
        <v>52</v>
      </c>
      <c r="E232" s="28" t="s">
        <v>408</v>
      </c>
    </row>
    <row r="233" spans="1:5" ht="12.75">
      <c r="A233" s="29" t="s">
        <v>54</v>
      </c>
      <c r="E233" s="30" t="s">
        <v>49</v>
      </c>
    </row>
    <row r="234" spans="1:5" ht="38.25">
      <c r="A234" t="s">
        <v>55</v>
      </c>
      <c r="E234" s="28" t="s">
        <v>409</v>
      </c>
    </row>
    <row r="235" spans="1:16" ht="12.75">
      <c r="A235" s="17" t="s">
        <v>47</v>
      </c>
      <c r="B235" s="22" t="s">
        <v>410</v>
      </c>
      <c r="C235" s="22" t="s">
        <v>411</v>
      </c>
      <c r="D235" s="17" t="s">
        <v>49</v>
      </c>
      <c r="E235" s="23" t="s">
        <v>412</v>
      </c>
      <c r="F235" s="24" t="s">
        <v>83</v>
      </c>
      <c r="G235" s="25">
        <v>36</v>
      </c>
      <c r="H235" s="26">
        <v>0</v>
      </c>
      <c r="I235" s="26">
        <f>ROUND(ROUND(H235,2)*ROUND(G235,3),2)</f>
        <v>0</v>
      </c>
      <c r="O235">
        <f>(I235*21)/100</f>
        <v>0</v>
      </c>
      <c r="P235" t="s">
        <v>27</v>
      </c>
    </row>
    <row r="236" spans="1:5" ht="12.75">
      <c r="A236" s="27" t="s">
        <v>52</v>
      </c>
      <c r="E236" s="28" t="s">
        <v>413</v>
      </c>
    </row>
    <row r="237" spans="1:5" ht="38.25">
      <c r="A237" s="29" t="s">
        <v>54</v>
      </c>
      <c r="E237" s="30" t="s">
        <v>414</v>
      </c>
    </row>
    <row r="238" spans="1:5" ht="38.25">
      <c r="A238" t="s">
        <v>55</v>
      </c>
      <c r="E238" s="28" t="s">
        <v>415</v>
      </c>
    </row>
    <row r="239" spans="1:16" ht="12.75">
      <c r="A239" s="17" t="s">
        <v>47</v>
      </c>
      <c r="B239" s="22" t="s">
        <v>416</v>
      </c>
      <c r="C239" s="22" t="s">
        <v>417</v>
      </c>
      <c r="D239" s="17" t="s">
        <v>49</v>
      </c>
      <c r="E239" s="23" t="s">
        <v>418</v>
      </c>
      <c r="F239" s="24" t="s">
        <v>239</v>
      </c>
      <c r="G239" s="25">
        <v>21</v>
      </c>
      <c r="H239" s="26">
        <v>0</v>
      </c>
      <c r="I239" s="26">
        <f>ROUND(ROUND(H239,2)*ROUND(G239,3),2)</f>
        <v>0</v>
      </c>
      <c r="O239">
        <f>(I239*21)/100</f>
        <v>0</v>
      </c>
      <c r="P239" t="s">
        <v>27</v>
      </c>
    </row>
    <row r="240" spans="1:5" ht="12.75">
      <c r="A240" s="27" t="s">
        <v>52</v>
      </c>
      <c r="E240" s="28" t="s">
        <v>419</v>
      </c>
    </row>
    <row r="241" spans="1:5" ht="38.25">
      <c r="A241" s="29" t="s">
        <v>54</v>
      </c>
      <c r="E241" s="30" t="s">
        <v>420</v>
      </c>
    </row>
    <row r="242" spans="1:5" ht="51">
      <c r="A242" t="s">
        <v>55</v>
      </c>
      <c r="E242" s="28" t="s">
        <v>421</v>
      </c>
    </row>
    <row r="243" spans="1:16" ht="12.75">
      <c r="A243" s="17" t="s">
        <v>47</v>
      </c>
      <c r="B243" s="22" t="s">
        <v>422</v>
      </c>
      <c r="C243" s="22" t="s">
        <v>423</v>
      </c>
      <c r="D243" s="17" t="s">
        <v>49</v>
      </c>
      <c r="E243" s="23" t="s">
        <v>424</v>
      </c>
      <c r="F243" s="24" t="s">
        <v>239</v>
      </c>
      <c r="G243" s="25">
        <v>19.7</v>
      </c>
      <c r="H243" s="26">
        <v>0</v>
      </c>
      <c r="I243" s="26">
        <f>ROUND(ROUND(H243,2)*ROUND(G243,3),2)</f>
        <v>0</v>
      </c>
      <c r="O243">
        <f>(I243*21)/100</f>
        <v>0</v>
      </c>
      <c r="P243" t="s">
        <v>27</v>
      </c>
    </row>
    <row r="244" spans="1:5" ht="12.75">
      <c r="A244" s="27" t="s">
        <v>52</v>
      </c>
      <c r="E244" s="28" t="s">
        <v>49</v>
      </c>
    </row>
    <row r="245" spans="1:5" ht="25.5">
      <c r="A245" s="29" t="s">
        <v>54</v>
      </c>
      <c r="E245" s="30" t="s">
        <v>425</v>
      </c>
    </row>
    <row r="246" spans="1:5" ht="25.5">
      <c r="A246" t="s">
        <v>55</v>
      </c>
      <c r="E246" s="28" t="s">
        <v>426</v>
      </c>
    </row>
    <row r="247" spans="1:16" ht="25.5">
      <c r="A247" s="17" t="s">
        <v>47</v>
      </c>
      <c r="B247" s="22" t="s">
        <v>427</v>
      </c>
      <c r="C247" s="22" t="s">
        <v>428</v>
      </c>
      <c r="D247" s="17" t="s">
        <v>49</v>
      </c>
      <c r="E247" s="23" t="s">
        <v>429</v>
      </c>
      <c r="F247" s="24" t="s">
        <v>239</v>
      </c>
      <c r="G247" s="25">
        <v>161.5</v>
      </c>
      <c r="H247" s="26">
        <v>0</v>
      </c>
      <c r="I247" s="26">
        <f>ROUND(ROUND(H247,2)*ROUND(G247,3),2)</f>
        <v>0</v>
      </c>
      <c r="O247">
        <f>(I247*21)/100</f>
        <v>0</v>
      </c>
      <c r="P247" t="s">
        <v>27</v>
      </c>
    </row>
    <row r="248" spans="1:5" ht="12.75">
      <c r="A248" s="27" t="s">
        <v>52</v>
      </c>
      <c r="E248" s="28" t="s">
        <v>49</v>
      </c>
    </row>
    <row r="249" spans="1:5" ht="12.75">
      <c r="A249" s="29" t="s">
        <v>54</v>
      </c>
      <c r="E249" s="30" t="s">
        <v>430</v>
      </c>
    </row>
    <row r="250" spans="1:5" ht="38.25">
      <c r="A250" t="s">
        <v>55</v>
      </c>
      <c r="E250" s="28" t="s">
        <v>431</v>
      </c>
    </row>
    <row r="251" spans="1:16" ht="12.75">
      <c r="A251" s="17" t="s">
        <v>47</v>
      </c>
      <c r="B251" s="22" t="s">
        <v>432</v>
      </c>
      <c r="C251" s="22" t="s">
        <v>433</v>
      </c>
      <c r="D251" s="17" t="s">
        <v>49</v>
      </c>
      <c r="E251" s="23" t="s">
        <v>434</v>
      </c>
      <c r="F251" s="24" t="s">
        <v>183</v>
      </c>
      <c r="G251" s="25">
        <v>32</v>
      </c>
      <c r="H251" s="26">
        <v>0</v>
      </c>
      <c r="I251" s="26">
        <f>ROUND(ROUND(H251,2)*ROUND(G251,3),2)</f>
        <v>0</v>
      </c>
      <c r="O251">
        <f>(I251*21)/100</f>
        <v>0</v>
      </c>
      <c r="P251" t="s">
        <v>27</v>
      </c>
    </row>
    <row r="252" spans="1:5" ht="12.75">
      <c r="A252" s="27" t="s">
        <v>52</v>
      </c>
      <c r="E252" s="28" t="s">
        <v>402</v>
      </c>
    </row>
    <row r="253" spans="1:5" ht="12.75">
      <c r="A253" s="29" t="s">
        <v>54</v>
      </c>
      <c r="E253" s="30" t="s">
        <v>435</v>
      </c>
    </row>
    <row r="254" spans="1:5" ht="102">
      <c r="A254" t="s">
        <v>55</v>
      </c>
      <c r="E254" s="28" t="s">
        <v>436</v>
      </c>
    </row>
    <row r="255" spans="1:16" ht="12.75">
      <c r="A255" s="17" t="s">
        <v>47</v>
      </c>
      <c r="B255" s="22" t="s">
        <v>437</v>
      </c>
      <c r="C255" s="22" t="s">
        <v>438</v>
      </c>
      <c r="D255" s="17" t="s">
        <v>49</v>
      </c>
      <c r="E255" s="23" t="s">
        <v>439</v>
      </c>
      <c r="F255" s="24" t="s">
        <v>183</v>
      </c>
      <c r="G255" s="25">
        <v>1.3</v>
      </c>
      <c r="H255" s="26">
        <v>0</v>
      </c>
      <c r="I255" s="26">
        <f>ROUND(ROUND(H255,2)*ROUND(G255,3),2)</f>
        <v>0</v>
      </c>
      <c r="O255">
        <f>(I255*21)/100</f>
        <v>0</v>
      </c>
      <c r="P255" t="s">
        <v>27</v>
      </c>
    </row>
    <row r="256" spans="1:5" ht="38.25">
      <c r="A256" s="27" t="s">
        <v>52</v>
      </c>
      <c r="E256" s="28" t="s">
        <v>440</v>
      </c>
    </row>
    <row r="257" spans="1:5" ht="12.75">
      <c r="A257" s="29" t="s">
        <v>54</v>
      </c>
      <c r="E257" s="30" t="s">
        <v>441</v>
      </c>
    </row>
    <row r="258" spans="1:5" ht="63.75">
      <c r="A258" t="s">
        <v>55</v>
      </c>
      <c r="E258" s="28" t="s">
        <v>442</v>
      </c>
    </row>
    <row r="259" spans="1:16" ht="25.5">
      <c r="A259" s="17" t="s">
        <v>47</v>
      </c>
      <c r="B259" s="22" t="s">
        <v>443</v>
      </c>
      <c r="C259" s="22" t="s">
        <v>444</v>
      </c>
      <c r="D259" s="17" t="s">
        <v>49</v>
      </c>
      <c r="E259" s="23" t="s">
        <v>445</v>
      </c>
      <c r="F259" s="24" t="s">
        <v>239</v>
      </c>
      <c r="G259" s="25">
        <v>12</v>
      </c>
      <c r="H259" s="26">
        <v>0</v>
      </c>
      <c r="I259" s="26">
        <f>ROUND(ROUND(H259,2)*ROUND(G259,3),2)</f>
        <v>0</v>
      </c>
      <c r="O259">
        <f>(I259*21)/100</f>
        <v>0</v>
      </c>
      <c r="P259" t="s">
        <v>27</v>
      </c>
    </row>
    <row r="260" spans="1:5" ht="12.75">
      <c r="A260" s="27" t="s">
        <v>52</v>
      </c>
      <c r="E260" s="28" t="s">
        <v>49</v>
      </c>
    </row>
    <row r="261" spans="1:5" ht="12.75">
      <c r="A261" s="29" t="s">
        <v>54</v>
      </c>
      <c r="E261" s="30" t="s">
        <v>446</v>
      </c>
    </row>
    <row r="262" spans="1:5" ht="89.25">
      <c r="A262" t="s">
        <v>55</v>
      </c>
      <c r="E262" s="28" t="s">
        <v>447</v>
      </c>
    </row>
    <row r="263" spans="1:16" ht="12.75">
      <c r="A263" s="17" t="s">
        <v>47</v>
      </c>
      <c r="B263" s="22" t="s">
        <v>448</v>
      </c>
      <c r="C263" s="22" t="s">
        <v>449</v>
      </c>
      <c r="D263" s="17" t="s">
        <v>49</v>
      </c>
      <c r="E263" s="23" t="s">
        <v>450</v>
      </c>
      <c r="F263" s="24" t="s">
        <v>83</v>
      </c>
      <c r="G263" s="25">
        <v>6</v>
      </c>
      <c r="H263" s="26">
        <v>0</v>
      </c>
      <c r="I263" s="26">
        <f>ROUND(ROUND(H263,2)*ROUND(G263,3),2)</f>
        <v>0</v>
      </c>
      <c r="O263">
        <f>(I263*21)/100</f>
        <v>0</v>
      </c>
      <c r="P263" t="s">
        <v>27</v>
      </c>
    </row>
    <row r="264" spans="1:5" ht="12.75">
      <c r="A264" s="27" t="s">
        <v>52</v>
      </c>
      <c r="E264" s="28" t="s">
        <v>451</v>
      </c>
    </row>
    <row r="265" spans="1:5" ht="12.75">
      <c r="A265" s="29" t="s">
        <v>54</v>
      </c>
      <c r="E265" s="30" t="s">
        <v>452</v>
      </c>
    </row>
    <row r="266" spans="1:5" ht="267.75">
      <c r="A266" t="s">
        <v>55</v>
      </c>
      <c r="E266" s="28" t="s">
        <v>453</v>
      </c>
    </row>
    <row r="267" spans="1:16" ht="12.75">
      <c r="A267" s="17" t="s">
        <v>47</v>
      </c>
      <c r="B267" s="22" t="s">
        <v>454</v>
      </c>
      <c r="C267" s="22" t="s">
        <v>455</v>
      </c>
      <c r="D267" s="17" t="s">
        <v>49</v>
      </c>
      <c r="E267" s="23" t="s">
        <v>456</v>
      </c>
      <c r="F267" s="24" t="s">
        <v>183</v>
      </c>
      <c r="G267" s="25">
        <v>666.454</v>
      </c>
      <c r="H267" s="26">
        <v>0</v>
      </c>
      <c r="I267" s="26">
        <f>ROUND(ROUND(H267,2)*ROUND(G267,3),2)</f>
        <v>0</v>
      </c>
      <c r="O267">
        <f>(I267*21)/100</f>
        <v>0</v>
      </c>
      <c r="P267" t="s">
        <v>27</v>
      </c>
    </row>
    <row r="268" spans="1:5" ht="12.75">
      <c r="A268" s="27" t="s">
        <v>52</v>
      </c>
      <c r="E268" s="28" t="s">
        <v>457</v>
      </c>
    </row>
    <row r="269" spans="1:5" ht="63.75">
      <c r="A269" s="29" t="s">
        <v>54</v>
      </c>
      <c r="E269" s="30" t="s">
        <v>458</v>
      </c>
    </row>
    <row r="270" spans="1:5" ht="25.5">
      <c r="A270" t="s">
        <v>55</v>
      </c>
      <c r="E270" s="28" t="s">
        <v>459</v>
      </c>
    </row>
    <row r="271" spans="1:16" ht="12.75">
      <c r="A271" s="17" t="s">
        <v>47</v>
      </c>
      <c r="B271" s="22" t="s">
        <v>460</v>
      </c>
      <c r="C271" s="22" t="s">
        <v>461</v>
      </c>
      <c r="D271" s="17" t="s">
        <v>49</v>
      </c>
      <c r="E271" s="23" t="s">
        <v>462</v>
      </c>
      <c r="F271" s="24" t="s">
        <v>183</v>
      </c>
      <c r="G271" s="25">
        <v>66.553</v>
      </c>
      <c r="H271" s="26">
        <v>0</v>
      </c>
      <c r="I271" s="26">
        <f>ROUND(ROUND(H271,2)*ROUND(G271,3),2)</f>
        <v>0</v>
      </c>
      <c r="O271">
        <f>(I271*21)/100</f>
        <v>0</v>
      </c>
      <c r="P271" t="s">
        <v>27</v>
      </c>
    </row>
    <row r="272" spans="1:5" ht="12.75">
      <c r="A272" s="27" t="s">
        <v>52</v>
      </c>
      <c r="E272" s="28" t="s">
        <v>463</v>
      </c>
    </row>
    <row r="273" spans="1:5" ht="89.25">
      <c r="A273" s="29" t="s">
        <v>54</v>
      </c>
      <c r="E273" s="30" t="s">
        <v>464</v>
      </c>
    </row>
    <row r="274" spans="1:5" ht="25.5">
      <c r="A274" t="s">
        <v>55</v>
      </c>
      <c r="E274" s="28" t="s">
        <v>459</v>
      </c>
    </row>
    <row r="275" spans="1:16" ht="12.75">
      <c r="A275" s="17" t="s">
        <v>47</v>
      </c>
      <c r="B275" s="22" t="s">
        <v>465</v>
      </c>
      <c r="C275" s="22" t="s">
        <v>466</v>
      </c>
      <c r="D275" s="17" t="s">
        <v>49</v>
      </c>
      <c r="E275" s="23" t="s">
        <v>467</v>
      </c>
      <c r="F275" s="24" t="s">
        <v>146</v>
      </c>
      <c r="G275" s="25">
        <v>13.766</v>
      </c>
      <c r="H275" s="26">
        <v>0</v>
      </c>
      <c r="I275" s="26">
        <f>ROUND(ROUND(H275,2)*ROUND(G275,3),2)</f>
        <v>0</v>
      </c>
      <c r="O275">
        <f>(I275*21)/100</f>
        <v>0</v>
      </c>
      <c r="P275" t="s">
        <v>27</v>
      </c>
    </row>
    <row r="276" spans="1:5" ht="12.75">
      <c r="A276" s="27" t="s">
        <v>52</v>
      </c>
      <c r="E276" s="28" t="s">
        <v>189</v>
      </c>
    </row>
    <row r="277" spans="1:5" ht="12.75">
      <c r="A277" s="29" t="s">
        <v>54</v>
      </c>
      <c r="E277" s="30" t="s">
        <v>468</v>
      </c>
    </row>
    <row r="278" spans="1:5" ht="114.75">
      <c r="A278" t="s">
        <v>55</v>
      </c>
      <c r="E278" s="28" t="s">
        <v>469</v>
      </c>
    </row>
    <row r="279" spans="1:16" ht="12.75">
      <c r="A279" s="17" t="s">
        <v>47</v>
      </c>
      <c r="B279" s="22" t="s">
        <v>470</v>
      </c>
      <c r="C279" s="22" t="s">
        <v>471</v>
      </c>
      <c r="D279" s="17" t="s">
        <v>49</v>
      </c>
      <c r="E279" s="23" t="s">
        <v>472</v>
      </c>
      <c r="F279" s="24" t="s">
        <v>146</v>
      </c>
      <c r="G279" s="25">
        <v>47.658</v>
      </c>
      <c r="H279" s="26">
        <v>0</v>
      </c>
      <c r="I279" s="26">
        <f>ROUND(ROUND(H279,2)*ROUND(G279,3),2)</f>
        <v>0</v>
      </c>
      <c r="O279">
        <f>(I279*21)/100</f>
        <v>0</v>
      </c>
      <c r="P279" t="s">
        <v>27</v>
      </c>
    </row>
    <row r="280" spans="1:5" ht="12.75">
      <c r="A280" s="27" t="s">
        <v>52</v>
      </c>
      <c r="E280" s="28" t="s">
        <v>189</v>
      </c>
    </row>
    <row r="281" spans="1:5" ht="51">
      <c r="A281" s="29" t="s">
        <v>54</v>
      </c>
      <c r="E281" s="30" t="s">
        <v>473</v>
      </c>
    </row>
    <row r="282" spans="1:5" ht="114.75">
      <c r="A282" t="s">
        <v>55</v>
      </c>
      <c r="E282" s="28" t="s">
        <v>469</v>
      </c>
    </row>
    <row r="283" spans="1:16" ht="12.75">
      <c r="A283" s="17" t="s">
        <v>47</v>
      </c>
      <c r="B283" s="22" t="s">
        <v>474</v>
      </c>
      <c r="C283" s="22" t="s">
        <v>475</v>
      </c>
      <c r="D283" s="17" t="s">
        <v>49</v>
      </c>
      <c r="E283" s="23" t="s">
        <v>476</v>
      </c>
      <c r="F283" s="24" t="s">
        <v>146</v>
      </c>
      <c r="G283" s="25">
        <v>0.01</v>
      </c>
      <c r="H283" s="26">
        <v>0</v>
      </c>
      <c r="I283" s="26">
        <f>ROUND(ROUND(H283,2)*ROUND(G283,3),2)</f>
        <v>0</v>
      </c>
      <c r="O283">
        <f>(I283*21)/100</f>
        <v>0</v>
      </c>
      <c r="P283" t="s">
        <v>27</v>
      </c>
    </row>
    <row r="284" spans="1:5" ht="12.75">
      <c r="A284" s="27" t="s">
        <v>52</v>
      </c>
      <c r="E284" s="28" t="s">
        <v>477</v>
      </c>
    </row>
    <row r="285" spans="1:5" ht="12.75">
      <c r="A285" s="29" t="s">
        <v>54</v>
      </c>
      <c r="E285" s="30" t="s">
        <v>478</v>
      </c>
    </row>
    <row r="286" spans="1:5" ht="114.75">
      <c r="A286" t="s">
        <v>55</v>
      </c>
      <c r="E286" s="28" t="s">
        <v>469</v>
      </c>
    </row>
    <row r="287" spans="1:16" ht="12.75">
      <c r="A287" s="17" t="s">
        <v>47</v>
      </c>
      <c r="B287" s="22" t="s">
        <v>479</v>
      </c>
      <c r="C287" s="22" t="s">
        <v>480</v>
      </c>
      <c r="D287" s="17" t="s">
        <v>49</v>
      </c>
      <c r="E287" s="23" t="s">
        <v>481</v>
      </c>
      <c r="F287" s="24" t="s">
        <v>159</v>
      </c>
      <c r="G287" s="25">
        <v>0.37</v>
      </c>
      <c r="H287" s="26">
        <v>0</v>
      </c>
      <c r="I287" s="26">
        <f>ROUND(ROUND(H287,2)*ROUND(G287,3),2)</f>
        <v>0</v>
      </c>
      <c r="O287">
        <f>(I287*21)/100</f>
        <v>0</v>
      </c>
      <c r="P287" t="s">
        <v>27</v>
      </c>
    </row>
    <row r="288" spans="1:5" ht="12.75">
      <c r="A288" s="27" t="s">
        <v>52</v>
      </c>
      <c r="E288" s="28" t="s">
        <v>402</v>
      </c>
    </row>
    <row r="289" spans="1:5" ht="38.25">
      <c r="A289" s="29" t="s">
        <v>54</v>
      </c>
      <c r="E289" s="30" t="s">
        <v>482</v>
      </c>
    </row>
    <row r="290" spans="1:5" ht="114.75">
      <c r="A290" t="s">
        <v>55</v>
      </c>
      <c r="E290" s="28" t="s">
        <v>483</v>
      </c>
    </row>
    <row r="291" spans="1:16" ht="12.75">
      <c r="A291" s="17" t="s">
        <v>47</v>
      </c>
      <c r="B291" s="22" t="s">
        <v>484</v>
      </c>
      <c r="C291" s="22" t="s">
        <v>485</v>
      </c>
      <c r="D291" s="17" t="s">
        <v>49</v>
      </c>
      <c r="E291" s="23" t="s">
        <v>486</v>
      </c>
      <c r="F291" s="24" t="s">
        <v>83</v>
      </c>
      <c r="G291" s="25">
        <v>2</v>
      </c>
      <c r="H291" s="26">
        <v>0</v>
      </c>
      <c r="I291" s="26">
        <f>ROUND(ROUND(H291,2)*ROUND(G291,3),2)</f>
        <v>0</v>
      </c>
      <c r="O291">
        <f>(I291*21)/100</f>
        <v>0</v>
      </c>
      <c r="P291" t="s">
        <v>27</v>
      </c>
    </row>
    <row r="292" spans="1:5" ht="12.75">
      <c r="A292" s="27" t="s">
        <v>52</v>
      </c>
      <c r="E292" s="28" t="s">
        <v>487</v>
      </c>
    </row>
    <row r="293" spans="1:5" ht="12.75">
      <c r="A293" s="29" t="s">
        <v>54</v>
      </c>
      <c r="E293" s="30" t="s">
        <v>49</v>
      </c>
    </row>
    <row r="294" spans="1:5" ht="89.25">
      <c r="A294" t="s">
        <v>55</v>
      </c>
      <c r="E294" s="28" t="s">
        <v>488</v>
      </c>
    </row>
    <row r="295" spans="1:16" ht="12.75">
      <c r="A295" s="17" t="s">
        <v>47</v>
      </c>
      <c r="B295" s="22" t="s">
        <v>489</v>
      </c>
      <c r="C295" s="22" t="s">
        <v>490</v>
      </c>
      <c r="D295" s="17" t="s">
        <v>49</v>
      </c>
      <c r="E295" s="23" t="s">
        <v>491</v>
      </c>
      <c r="F295" s="24" t="s">
        <v>239</v>
      </c>
      <c r="G295" s="25">
        <v>11</v>
      </c>
      <c r="H295" s="26">
        <v>0</v>
      </c>
      <c r="I295" s="26">
        <f>ROUND(ROUND(H295,2)*ROUND(G295,3),2)</f>
        <v>0</v>
      </c>
      <c r="O295">
        <f>(I295*21)/100</f>
        <v>0</v>
      </c>
      <c r="P295" t="s">
        <v>27</v>
      </c>
    </row>
    <row r="296" spans="1:5" ht="12.75">
      <c r="A296" s="27" t="s">
        <v>52</v>
      </c>
      <c r="E296" s="28" t="s">
        <v>487</v>
      </c>
    </row>
    <row r="297" spans="1:5" ht="12.75">
      <c r="A297" s="29" t="s">
        <v>54</v>
      </c>
      <c r="E297" s="30" t="s">
        <v>492</v>
      </c>
    </row>
    <row r="298" spans="1:5" ht="89.25">
      <c r="A298" t="s">
        <v>55</v>
      </c>
      <c r="E298" s="28" t="s">
        <v>488</v>
      </c>
    </row>
    <row r="299" spans="1:16" ht="12.75">
      <c r="A299" s="17" t="s">
        <v>47</v>
      </c>
      <c r="B299" s="22" t="s">
        <v>493</v>
      </c>
      <c r="C299" s="22" t="s">
        <v>494</v>
      </c>
      <c r="D299" s="17" t="s">
        <v>49</v>
      </c>
      <c r="E299" s="23" t="s">
        <v>495</v>
      </c>
      <c r="F299" s="24" t="s">
        <v>146</v>
      </c>
      <c r="G299" s="25">
        <v>14.472</v>
      </c>
      <c r="H299" s="26">
        <v>0</v>
      </c>
      <c r="I299" s="26">
        <f>ROUND(ROUND(H299,2)*ROUND(G299,3),2)</f>
        <v>0</v>
      </c>
      <c r="O299">
        <f>(I299*21)/100</f>
        <v>0</v>
      </c>
      <c r="P299" t="s">
        <v>27</v>
      </c>
    </row>
    <row r="300" spans="1:5" ht="12.75">
      <c r="A300" s="27" t="s">
        <v>52</v>
      </c>
      <c r="E300" s="28" t="s">
        <v>189</v>
      </c>
    </row>
    <row r="301" spans="1:5" ht="12.75">
      <c r="A301" s="29" t="s">
        <v>54</v>
      </c>
      <c r="E301" s="30" t="s">
        <v>496</v>
      </c>
    </row>
    <row r="302" spans="1:5" ht="89.25">
      <c r="A302" t="s">
        <v>55</v>
      </c>
      <c r="E302" s="28" t="s">
        <v>488</v>
      </c>
    </row>
    <row r="303" spans="1:16" ht="12.75">
      <c r="A303" s="17" t="s">
        <v>47</v>
      </c>
      <c r="B303" s="22" t="s">
        <v>497</v>
      </c>
      <c r="C303" s="22" t="s">
        <v>498</v>
      </c>
      <c r="D303" s="17" t="s">
        <v>49</v>
      </c>
      <c r="E303" s="23" t="s">
        <v>499</v>
      </c>
      <c r="F303" s="24" t="s">
        <v>183</v>
      </c>
      <c r="G303" s="25">
        <v>192.96</v>
      </c>
      <c r="H303" s="26">
        <v>0</v>
      </c>
      <c r="I303" s="26">
        <f>ROUND(ROUND(H303,2)*ROUND(G303,3),2)</f>
        <v>0</v>
      </c>
      <c r="O303">
        <f>(I303*21)/100</f>
        <v>0</v>
      </c>
      <c r="P303" t="s">
        <v>27</v>
      </c>
    </row>
    <row r="304" spans="1:5" ht="12.75">
      <c r="A304" s="27" t="s">
        <v>52</v>
      </c>
      <c r="E304" s="28" t="s">
        <v>189</v>
      </c>
    </row>
    <row r="305" spans="1:5" ht="12.75">
      <c r="A305" s="29" t="s">
        <v>54</v>
      </c>
      <c r="E305" s="30" t="s">
        <v>500</v>
      </c>
    </row>
    <row r="306" spans="1:5" ht="89.25">
      <c r="A306" t="s">
        <v>55</v>
      </c>
      <c r="E306" s="28" t="s">
        <v>488</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3"/>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f>
        <v>0</v>
      </c>
      <c r="P2" t="s">
        <v>26</v>
      </c>
    </row>
    <row r="3" spans="1:16" ht="15" customHeight="1">
      <c r="A3" t="s">
        <v>12</v>
      </c>
      <c r="B3" s="10" t="s">
        <v>14</v>
      </c>
      <c r="C3" s="37" t="s">
        <v>15</v>
      </c>
      <c r="D3" s="34"/>
      <c r="E3" s="11" t="s">
        <v>16</v>
      </c>
      <c r="F3" s="1"/>
      <c r="G3" s="8"/>
      <c r="H3" s="7" t="s">
        <v>501</v>
      </c>
      <c r="I3" s="31">
        <f>0+I9</f>
        <v>0</v>
      </c>
      <c r="O3" t="s">
        <v>23</v>
      </c>
      <c r="P3" t="s">
        <v>27</v>
      </c>
    </row>
    <row r="4" spans="1:16" ht="15" customHeight="1">
      <c r="A4" t="s">
        <v>17</v>
      </c>
      <c r="B4" s="10" t="s">
        <v>18</v>
      </c>
      <c r="C4" s="37" t="s">
        <v>501</v>
      </c>
      <c r="D4" s="34"/>
      <c r="E4" s="11" t="s">
        <v>502</v>
      </c>
      <c r="F4" s="1"/>
      <c r="G4" s="1"/>
      <c r="H4" s="9"/>
      <c r="I4" s="9"/>
      <c r="O4" t="s">
        <v>24</v>
      </c>
      <c r="P4" t="s">
        <v>27</v>
      </c>
    </row>
    <row r="5" spans="1:16" ht="12.75" customHeight="1">
      <c r="A5" t="s">
        <v>21</v>
      </c>
      <c r="B5" s="13" t="s">
        <v>22</v>
      </c>
      <c r="C5" s="38" t="s">
        <v>501</v>
      </c>
      <c r="D5" s="39"/>
      <c r="E5" s="14" t="s">
        <v>502</v>
      </c>
      <c r="F5" s="5"/>
      <c r="G5" s="5"/>
      <c r="H5" s="5"/>
      <c r="I5" s="5"/>
      <c r="O5" t="s">
        <v>25</v>
      </c>
      <c r="P5" t="s">
        <v>27</v>
      </c>
    </row>
    <row r="6" spans="1:9" ht="12.75" customHeight="1">
      <c r="A6" s="40" t="s">
        <v>28</v>
      </c>
      <c r="B6" s="40" t="s">
        <v>30</v>
      </c>
      <c r="C6" s="40" t="s">
        <v>32</v>
      </c>
      <c r="D6" s="40" t="s">
        <v>33</v>
      </c>
      <c r="E6" s="40" t="s">
        <v>34</v>
      </c>
      <c r="F6" s="40" t="s">
        <v>36</v>
      </c>
      <c r="G6" s="40" t="s">
        <v>38</v>
      </c>
      <c r="H6" s="40" t="s">
        <v>40</v>
      </c>
      <c r="I6" s="40"/>
    </row>
    <row r="7" spans="1:9" ht="12.75" customHeight="1">
      <c r="A7" s="40"/>
      <c r="B7" s="40"/>
      <c r="C7" s="40"/>
      <c r="D7" s="40"/>
      <c r="E7" s="40"/>
      <c r="F7" s="40"/>
      <c r="G7" s="40"/>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f>
        <v>0</v>
      </c>
      <c r="R9">
        <f>0+O10</f>
        <v>0</v>
      </c>
    </row>
    <row r="10" spans="1:16" ht="12.75">
      <c r="A10" s="17" t="s">
        <v>47</v>
      </c>
      <c r="B10" s="22" t="s">
        <v>31</v>
      </c>
      <c r="C10" s="22" t="s">
        <v>503</v>
      </c>
      <c r="D10" s="17" t="s">
        <v>49</v>
      </c>
      <c r="E10" s="23" t="s">
        <v>504</v>
      </c>
      <c r="F10" s="24" t="s">
        <v>51</v>
      </c>
      <c r="G10" s="25">
        <v>1</v>
      </c>
      <c r="H10" s="26">
        <v>0</v>
      </c>
      <c r="I10" s="26">
        <f>ROUND(ROUND(H10,2)*ROUND(G10,3),2)</f>
        <v>0</v>
      </c>
      <c r="O10">
        <f>(I10*21)/100</f>
        <v>0</v>
      </c>
      <c r="P10" t="s">
        <v>27</v>
      </c>
    </row>
    <row r="11" spans="1:5" ht="12.75">
      <c r="A11" s="27" t="s">
        <v>52</v>
      </c>
      <c r="E11" s="28" t="s">
        <v>49</v>
      </c>
    </row>
    <row r="12" spans="1:5" ht="12.75">
      <c r="A12" s="29" t="s">
        <v>54</v>
      </c>
      <c r="E12" s="30" t="s">
        <v>49</v>
      </c>
    </row>
    <row r="13" spans="1:5" ht="12.75">
      <c r="A13" t="s">
        <v>55</v>
      </c>
      <c r="E13" s="28" t="s">
        <v>49</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H123"/>
  <sheetViews>
    <sheetView zoomScalePageLayoutView="0" workbookViewId="0" topLeftCell="A1">
      <selection activeCell="H1" sqref="H1:H3"/>
    </sheetView>
  </sheetViews>
  <sheetFormatPr defaultColWidth="14.421875" defaultRowHeight="12.75"/>
  <cols>
    <col min="1" max="1" width="5.140625" style="48" customWidth="1"/>
    <col min="2" max="2" width="10.57421875" style="48" customWidth="1"/>
    <col min="3" max="3" width="14.28125" style="48" customWidth="1"/>
    <col min="4" max="4" width="101.00390625" style="48" customWidth="1"/>
    <col min="5" max="5" width="6.140625" style="48" customWidth="1"/>
    <col min="6" max="6" width="10.28125" style="48" customWidth="1"/>
    <col min="7" max="7" width="11.140625" style="48" customWidth="1"/>
    <col min="8" max="16384" width="14.421875" style="48" customWidth="1"/>
  </cols>
  <sheetData>
    <row r="1" spans="1:8" ht="15.75" customHeight="1" thickTop="1">
      <c r="A1" s="41"/>
      <c r="B1" s="42"/>
      <c r="C1" s="43" t="s">
        <v>505</v>
      </c>
      <c r="D1" s="44" t="s">
        <v>506</v>
      </c>
      <c r="E1" s="45"/>
      <c r="F1" s="45"/>
      <c r="G1" s="46"/>
      <c r="H1" s="47"/>
    </row>
    <row r="2" spans="1:8" ht="15.75" customHeight="1">
      <c r="A2" s="49"/>
      <c r="B2" s="50"/>
      <c r="C2" s="51" t="s">
        <v>507</v>
      </c>
      <c r="D2" s="52"/>
      <c r="E2" s="51">
        <v>401</v>
      </c>
      <c r="F2" s="53"/>
      <c r="G2" s="52"/>
      <c r="H2" s="54"/>
    </row>
    <row r="3" spans="1:8" ht="15.75" customHeight="1" thickBot="1">
      <c r="A3" s="55"/>
      <c r="B3" s="56"/>
      <c r="C3" s="57" t="s">
        <v>508</v>
      </c>
      <c r="D3" s="58"/>
      <c r="E3" s="59" t="s">
        <v>509</v>
      </c>
      <c r="F3" s="60"/>
      <c r="G3" s="58"/>
      <c r="H3" s="61"/>
    </row>
    <row r="4" spans="1:8" ht="123.75" customHeight="1" thickBot="1" thickTop="1">
      <c r="A4" s="62" t="s">
        <v>510</v>
      </c>
      <c r="B4" s="63"/>
      <c r="C4" s="63"/>
      <c r="D4" s="63"/>
      <c r="E4" s="63"/>
      <c r="F4" s="63"/>
      <c r="G4" s="63"/>
      <c r="H4" s="64"/>
    </row>
    <row r="5" spans="1:8" ht="15.75" customHeight="1" thickTop="1">
      <c r="A5" s="65"/>
      <c r="B5" s="66" t="s">
        <v>32</v>
      </c>
      <c r="C5" s="67" t="s">
        <v>32</v>
      </c>
      <c r="D5" s="68" t="s">
        <v>511</v>
      </c>
      <c r="E5" s="68" t="s">
        <v>36</v>
      </c>
      <c r="F5" s="68" t="s">
        <v>38</v>
      </c>
      <c r="G5" s="69" t="s">
        <v>512</v>
      </c>
      <c r="H5" s="70" t="s">
        <v>513</v>
      </c>
    </row>
    <row r="6" spans="1:8" ht="15.75" customHeight="1">
      <c r="A6" s="71" t="s">
        <v>514</v>
      </c>
      <c r="B6" s="53"/>
      <c r="C6" s="53"/>
      <c r="D6" s="53"/>
      <c r="E6" s="53"/>
      <c r="F6" s="53"/>
      <c r="G6" s="53"/>
      <c r="H6" s="72"/>
    </row>
    <row r="7" spans="1:8" ht="15.75" customHeight="1">
      <c r="A7" s="73" t="s">
        <v>515</v>
      </c>
      <c r="B7" s="74"/>
      <c r="C7" s="75"/>
      <c r="D7" s="76"/>
      <c r="E7" s="74"/>
      <c r="F7" s="74"/>
      <c r="G7" s="74"/>
      <c r="H7" s="77"/>
    </row>
    <row r="8" spans="1:8" ht="15.75" customHeight="1">
      <c r="A8" s="73" t="s">
        <v>516</v>
      </c>
      <c r="B8" s="74"/>
      <c r="C8" s="75"/>
      <c r="D8" s="76"/>
      <c r="E8" s="74"/>
      <c r="F8" s="74"/>
      <c r="G8" s="74"/>
      <c r="H8" s="77"/>
    </row>
    <row r="9" spans="1:8" ht="28.5">
      <c r="A9" s="78">
        <v>1</v>
      </c>
      <c r="B9" s="79" t="s">
        <v>517</v>
      </c>
      <c r="C9" s="80" t="s">
        <v>518</v>
      </c>
      <c r="D9" s="81" t="s">
        <v>519</v>
      </c>
      <c r="E9" s="82" t="s">
        <v>520</v>
      </c>
      <c r="F9" s="83">
        <v>315</v>
      </c>
      <c r="G9" s="84"/>
      <c r="H9" s="85">
        <f>IF(F9&gt;0,F9*G9,)</f>
        <v>0</v>
      </c>
    </row>
    <row r="10" spans="1:8" ht="15">
      <c r="A10" s="73" t="s">
        <v>521</v>
      </c>
      <c r="B10" s="74"/>
      <c r="C10" s="75"/>
      <c r="D10" s="76"/>
      <c r="E10" s="76"/>
      <c r="F10" s="86"/>
      <c r="G10" s="87"/>
      <c r="H10" s="88"/>
    </row>
    <row r="11" spans="1:8" ht="57">
      <c r="A11" s="78">
        <v>2</v>
      </c>
      <c r="B11" s="79" t="s">
        <v>517</v>
      </c>
      <c r="C11" s="80" t="s">
        <v>522</v>
      </c>
      <c r="D11" s="81" t="s">
        <v>523</v>
      </c>
      <c r="E11" s="82" t="s">
        <v>520</v>
      </c>
      <c r="F11" s="83">
        <v>1</v>
      </c>
      <c r="G11" s="84"/>
      <c r="H11" s="85">
        <f aca="true" t="shared" si="0" ref="H11:H19">IF(F11&gt;0,F11*G11,)</f>
        <v>0</v>
      </c>
    </row>
    <row r="12" spans="1:8" ht="14.25">
      <c r="A12" s="78">
        <v>3</v>
      </c>
      <c r="B12" s="79" t="s">
        <v>517</v>
      </c>
      <c r="C12" s="80" t="s">
        <v>524</v>
      </c>
      <c r="D12" s="81" t="s">
        <v>525</v>
      </c>
      <c r="E12" s="82" t="s">
        <v>520</v>
      </c>
      <c r="F12" s="83">
        <v>1</v>
      </c>
      <c r="G12" s="84"/>
      <c r="H12" s="85">
        <f t="shared" si="0"/>
        <v>0</v>
      </c>
    </row>
    <row r="13" spans="1:8" ht="14.25">
      <c r="A13" s="78">
        <v>4</v>
      </c>
      <c r="B13" s="79" t="s">
        <v>517</v>
      </c>
      <c r="C13" s="80" t="s">
        <v>526</v>
      </c>
      <c r="D13" s="81" t="s">
        <v>527</v>
      </c>
      <c r="E13" s="82" t="s">
        <v>528</v>
      </c>
      <c r="F13" s="83">
        <v>3</v>
      </c>
      <c r="G13" s="84"/>
      <c r="H13" s="85">
        <f t="shared" si="0"/>
        <v>0</v>
      </c>
    </row>
    <row r="14" spans="1:8" ht="14.25">
      <c r="A14" s="78">
        <v>5</v>
      </c>
      <c r="B14" s="79" t="s">
        <v>517</v>
      </c>
      <c r="C14" s="80" t="s">
        <v>529</v>
      </c>
      <c r="D14" s="81" t="s">
        <v>530</v>
      </c>
      <c r="E14" s="82" t="s">
        <v>528</v>
      </c>
      <c r="F14" s="83">
        <v>3</v>
      </c>
      <c r="G14" s="84"/>
      <c r="H14" s="85">
        <f t="shared" si="0"/>
        <v>0</v>
      </c>
    </row>
    <row r="15" spans="1:8" ht="14.25">
      <c r="A15" s="78">
        <v>6</v>
      </c>
      <c r="B15" s="79" t="s">
        <v>517</v>
      </c>
      <c r="C15" s="80" t="s">
        <v>531</v>
      </c>
      <c r="D15" s="81" t="s">
        <v>532</v>
      </c>
      <c r="E15" s="82" t="s">
        <v>528</v>
      </c>
      <c r="F15" s="83">
        <v>1</v>
      </c>
      <c r="G15" s="84"/>
      <c r="H15" s="85">
        <f t="shared" si="0"/>
        <v>0</v>
      </c>
    </row>
    <row r="16" spans="1:8" ht="14.25">
      <c r="A16" s="78">
        <v>7</v>
      </c>
      <c r="B16" s="79" t="s">
        <v>517</v>
      </c>
      <c r="C16" s="80" t="s">
        <v>533</v>
      </c>
      <c r="D16" s="81" t="s">
        <v>534</v>
      </c>
      <c r="E16" s="82" t="s">
        <v>528</v>
      </c>
      <c r="F16" s="83">
        <v>1</v>
      </c>
      <c r="G16" s="84"/>
      <c r="H16" s="85">
        <f t="shared" si="0"/>
        <v>0</v>
      </c>
    </row>
    <row r="17" spans="1:8" ht="14.25">
      <c r="A17" s="78">
        <v>8</v>
      </c>
      <c r="B17" s="79" t="s">
        <v>517</v>
      </c>
      <c r="C17" s="80" t="s">
        <v>535</v>
      </c>
      <c r="D17" s="81" t="s">
        <v>536</v>
      </c>
      <c r="E17" s="82" t="s">
        <v>528</v>
      </c>
      <c r="F17" s="83">
        <v>1</v>
      </c>
      <c r="G17" s="84"/>
      <c r="H17" s="85">
        <f t="shared" si="0"/>
        <v>0</v>
      </c>
    </row>
    <row r="18" spans="1:8" ht="14.25">
      <c r="A18" s="78">
        <v>9</v>
      </c>
      <c r="B18" s="79" t="s">
        <v>517</v>
      </c>
      <c r="C18" s="80" t="s">
        <v>537</v>
      </c>
      <c r="D18" s="81" t="s">
        <v>538</v>
      </c>
      <c r="E18" s="82" t="s">
        <v>520</v>
      </c>
      <c r="F18" s="83">
        <v>1</v>
      </c>
      <c r="G18" s="84"/>
      <c r="H18" s="85">
        <f t="shared" si="0"/>
        <v>0</v>
      </c>
    </row>
    <row r="19" spans="1:8" ht="14.25">
      <c r="A19" s="78">
        <v>10</v>
      </c>
      <c r="B19" s="79" t="s">
        <v>517</v>
      </c>
      <c r="C19" s="80" t="s">
        <v>539</v>
      </c>
      <c r="D19" s="81" t="s">
        <v>540</v>
      </c>
      <c r="E19" s="82" t="s">
        <v>520</v>
      </c>
      <c r="F19" s="83">
        <v>1</v>
      </c>
      <c r="G19" s="84"/>
      <c r="H19" s="85">
        <f t="shared" si="0"/>
        <v>0</v>
      </c>
    </row>
    <row r="20" spans="1:8" ht="15">
      <c r="A20" s="73" t="s">
        <v>541</v>
      </c>
      <c r="B20" s="74"/>
      <c r="C20" s="75"/>
      <c r="D20" s="76"/>
      <c r="E20" s="74"/>
      <c r="F20" s="89"/>
      <c r="G20" s="90"/>
      <c r="H20" s="91"/>
    </row>
    <row r="21" spans="1:8" ht="14.25">
      <c r="A21" s="78">
        <v>14</v>
      </c>
      <c r="B21" s="79" t="s">
        <v>517</v>
      </c>
      <c r="C21" s="80" t="s">
        <v>542</v>
      </c>
      <c r="D21" s="81" t="s">
        <v>543</v>
      </c>
      <c r="E21" s="82" t="s">
        <v>520</v>
      </c>
      <c r="F21" s="83">
        <v>47</v>
      </c>
      <c r="G21" s="84"/>
      <c r="H21" s="85">
        <f>IF(F21&gt;0,F21*G21,)</f>
        <v>0</v>
      </c>
    </row>
    <row r="22" spans="1:8" ht="28.5">
      <c r="A22" s="78">
        <v>16</v>
      </c>
      <c r="B22" s="79" t="s">
        <v>517</v>
      </c>
      <c r="C22" s="80" t="s">
        <v>544</v>
      </c>
      <c r="D22" s="81" t="s">
        <v>545</v>
      </c>
      <c r="E22" s="82" t="s">
        <v>528</v>
      </c>
      <c r="F22" s="83">
        <v>47</v>
      </c>
      <c r="G22" s="84"/>
      <c r="H22" s="85">
        <f>IF(F22&gt;0,F22*G22,)</f>
        <v>0</v>
      </c>
    </row>
    <row r="23" spans="1:8" ht="15">
      <c r="A23" s="73" t="s">
        <v>546</v>
      </c>
      <c r="B23" s="74"/>
      <c r="C23" s="75"/>
      <c r="D23" s="76"/>
      <c r="E23" s="74"/>
      <c r="F23" s="89"/>
      <c r="G23" s="90"/>
      <c r="H23" s="91"/>
    </row>
    <row r="24" spans="1:8" ht="28.5">
      <c r="A24" s="78">
        <v>17</v>
      </c>
      <c r="B24" s="79" t="s">
        <v>517</v>
      </c>
      <c r="C24" s="80" t="s">
        <v>547</v>
      </c>
      <c r="D24" s="81" t="s">
        <v>548</v>
      </c>
      <c r="E24" s="82" t="s">
        <v>549</v>
      </c>
      <c r="F24" s="83">
        <v>6</v>
      </c>
      <c r="G24" s="84"/>
      <c r="H24" s="85">
        <f>IF(F24&gt;0,F24*G24,)</f>
        <v>0</v>
      </c>
    </row>
    <row r="25" spans="1:8" ht="15">
      <c r="A25" s="73" t="s">
        <v>550</v>
      </c>
      <c r="B25" s="74"/>
      <c r="C25" s="75"/>
      <c r="D25" s="76"/>
      <c r="E25" s="74"/>
      <c r="F25" s="89"/>
      <c r="G25" s="90"/>
      <c r="H25" s="91"/>
    </row>
    <row r="26" spans="1:8" ht="15">
      <c r="A26" s="73" t="s">
        <v>551</v>
      </c>
      <c r="B26" s="74"/>
      <c r="C26" s="75"/>
      <c r="D26" s="76"/>
      <c r="E26" s="74"/>
      <c r="F26" s="89"/>
      <c r="G26" s="90"/>
      <c r="H26" s="91"/>
    </row>
    <row r="27" spans="1:8" ht="14.25">
      <c r="A27" s="78">
        <v>22</v>
      </c>
      <c r="B27" s="79" t="s">
        <v>517</v>
      </c>
      <c r="C27" s="80" t="s">
        <v>552</v>
      </c>
      <c r="D27" s="81" t="s">
        <v>553</v>
      </c>
      <c r="E27" s="82" t="s">
        <v>554</v>
      </c>
      <c r="F27" s="83">
        <v>0.1</v>
      </c>
      <c r="G27" s="84"/>
      <c r="H27" s="85">
        <f>IF(F27&gt;0,F27*G27,)</f>
        <v>0</v>
      </c>
    </row>
    <row r="28" spans="1:8" ht="14.25">
      <c r="A28" s="78">
        <v>23</v>
      </c>
      <c r="B28" s="79" t="s">
        <v>517</v>
      </c>
      <c r="C28" s="80" t="s">
        <v>555</v>
      </c>
      <c r="D28" s="81" t="s">
        <v>556</v>
      </c>
      <c r="E28" s="82" t="s">
        <v>554</v>
      </c>
      <c r="F28" s="83">
        <v>0.01</v>
      </c>
      <c r="G28" s="84"/>
      <c r="H28" s="85">
        <f>IF(F28&gt;0,F28*G28,)</f>
        <v>0</v>
      </c>
    </row>
    <row r="29" spans="1:8" ht="15">
      <c r="A29" s="73" t="s">
        <v>557</v>
      </c>
      <c r="B29" s="74"/>
      <c r="C29" s="75"/>
      <c r="D29" s="76"/>
      <c r="E29" s="74"/>
      <c r="F29" s="89"/>
      <c r="G29" s="90"/>
      <c r="H29" s="91"/>
    </row>
    <row r="30" spans="1:8" ht="15">
      <c r="A30" s="73" t="s">
        <v>558</v>
      </c>
      <c r="B30" s="74"/>
      <c r="C30" s="75"/>
      <c r="D30" s="76"/>
      <c r="E30" s="74"/>
      <c r="F30" s="89"/>
      <c r="G30" s="90"/>
      <c r="H30" s="91"/>
    </row>
    <row r="31" spans="1:8" ht="14.25">
      <c r="A31" s="78">
        <v>37</v>
      </c>
      <c r="B31" s="79" t="s">
        <v>517</v>
      </c>
      <c r="C31" s="80" t="s">
        <v>559</v>
      </c>
      <c r="D31" s="81" t="s">
        <v>560</v>
      </c>
      <c r="E31" s="82" t="s">
        <v>520</v>
      </c>
      <c r="F31" s="83">
        <v>1</v>
      </c>
      <c r="G31" s="84"/>
      <c r="H31" s="85">
        <f>IF(F31&gt;0,F31*G31,)</f>
        <v>0</v>
      </c>
    </row>
    <row r="32" spans="1:8" ht="15">
      <c r="A32" s="73" t="s">
        <v>561</v>
      </c>
      <c r="B32" s="74"/>
      <c r="C32" s="75"/>
      <c r="D32" s="76"/>
      <c r="E32" s="74"/>
      <c r="F32" s="89"/>
      <c r="G32" s="90"/>
      <c r="H32" s="91"/>
    </row>
    <row r="33" spans="1:8" ht="14.25">
      <c r="A33" s="78">
        <v>39</v>
      </c>
      <c r="B33" s="79" t="s">
        <v>517</v>
      </c>
      <c r="C33" s="80" t="s">
        <v>562</v>
      </c>
      <c r="D33" s="81" t="s">
        <v>563</v>
      </c>
      <c r="E33" s="82" t="s">
        <v>564</v>
      </c>
      <c r="F33" s="83">
        <v>1</v>
      </c>
      <c r="G33" s="84"/>
      <c r="H33" s="85">
        <f>IF(F33&gt;0,F33*G33,)</f>
        <v>0</v>
      </c>
    </row>
    <row r="34" spans="1:8" ht="14.25">
      <c r="A34" s="78">
        <v>40</v>
      </c>
      <c r="B34" s="79" t="s">
        <v>517</v>
      </c>
      <c r="C34" s="80" t="s">
        <v>565</v>
      </c>
      <c r="D34" s="81" t="s">
        <v>566</v>
      </c>
      <c r="E34" s="82" t="s">
        <v>564</v>
      </c>
      <c r="F34" s="83">
        <v>10</v>
      </c>
      <c r="G34" s="84"/>
      <c r="H34" s="85">
        <f>IF(F34&gt;0,F34*G34,)</f>
        <v>0</v>
      </c>
    </row>
    <row r="35" spans="1:8" ht="15">
      <c r="A35" s="73" t="s">
        <v>567</v>
      </c>
      <c r="B35" s="74"/>
      <c r="C35" s="75"/>
      <c r="D35" s="76"/>
      <c r="E35" s="74"/>
      <c r="F35" s="89"/>
      <c r="G35" s="90"/>
      <c r="H35" s="91"/>
    </row>
    <row r="36" spans="1:8" ht="14.25">
      <c r="A36" s="78">
        <v>41</v>
      </c>
      <c r="B36" s="79" t="s">
        <v>517</v>
      </c>
      <c r="C36" s="80" t="s">
        <v>568</v>
      </c>
      <c r="D36" s="81" t="s">
        <v>569</v>
      </c>
      <c r="E36" s="82" t="s">
        <v>549</v>
      </c>
      <c r="F36" s="83">
        <v>10</v>
      </c>
      <c r="G36" s="84"/>
      <c r="H36" s="85">
        <f>IF(F36&gt;0,F36*G36,)</f>
        <v>0</v>
      </c>
    </row>
    <row r="37" spans="1:8" ht="14.25">
      <c r="A37" s="78">
        <v>42</v>
      </c>
      <c r="B37" s="79" t="s">
        <v>517</v>
      </c>
      <c r="C37" s="80" t="s">
        <v>570</v>
      </c>
      <c r="D37" s="81" t="s">
        <v>571</v>
      </c>
      <c r="E37" s="82" t="s">
        <v>549</v>
      </c>
      <c r="F37" s="83">
        <v>10</v>
      </c>
      <c r="G37" s="84"/>
      <c r="H37" s="85">
        <f>IF(F37&gt;0,F37*G37,)</f>
        <v>0</v>
      </c>
    </row>
    <row r="38" spans="1:8" ht="15">
      <c r="A38" s="73" t="s">
        <v>572</v>
      </c>
      <c r="B38" s="74"/>
      <c r="C38" s="75"/>
      <c r="D38" s="76"/>
      <c r="E38" s="74"/>
      <c r="F38" s="89"/>
      <c r="G38" s="90"/>
      <c r="H38" s="91"/>
    </row>
    <row r="39" spans="1:8" ht="14.25">
      <c r="A39" s="78">
        <v>45</v>
      </c>
      <c r="B39" s="79" t="s">
        <v>517</v>
      </c>
      <c r="C39" s="80" t="s">
        <v>573</v>
      </c>
      <c r="D39" s="81" t="s">
        <v>574</v>
      </c>
      <c r="E39" s="82" t="s">
        <v>520</v>
      </c>
      <c r="F39" s="83">
        <v>1</v>
      </c>
      <c r="G39" s="84"/>
      <c r="H39" s="85">
        <f>IF(F39&gt;0,F39*G39,)</f>
        <v>0</v>
      </c>
    </row>
    <row r="40" spans="1:8" ht="15">
      <c r="A40" s="73" t="s">
        <v>575</v>
      </c>
      <c r="B40" s="74"/>
      <c r="C40" s="75"/>
      <c r="D40" s="76"/>
      <c r="E40" s="74"/>
      <c r="F40" s="89"/>
      <c r="G40" s="90"/>
      <c r="H40" s="91"/>
    </row>
    <row r="41" spans="1:8" ht="14.25">
      <c r="A41" s="78">
        <v>46</v>
      </c>
      <c r="B41" s="79" t="s">
        <v>517</v>
      </c>
      <c r="C41" s="80" t="s">
        <v>576</v>
      </c>
      <c r="D41" s="81" t="s">
        <v>577</v>
      </c>
      <c r="E41" s="82" t="s">
        <v>549</v>
      </c>
      <c r="F41" s="83">
        <v>10</v>
      </c>
      <c r="G41" s="84"/>
      <c r="H41" s="85">
        <f>IF(F41&gt;0,F41*G41,)</f>
        <v>0</v>
      </c>
    </row>
    <row r="42" spans="1:8" ht="14.25">
      <c r="A42" s="78">
        <v>51</v>
      </c>
      <c r="B42" s="79" t="s">
        <v>517</v>
      </c>
      <c r="C42" s="80" t="s">
        <v>578</v>
      </c>
      <c r="D42" s="81" t="s">
        <v>579</v>
      </c>
      <c r="E42" s="82" t="s">
        <v>580</v>
      </c>
      <c r="F42" s="83">
        <v>1</v>
      </c>
      <c r="G42" s="84"/>
      <c r="H42" s="85">
        <f>IF(F42&gt;0,F42*G42,)</f>
        <v>0</v>
      </c>
    </row>
    <row r="43" spans="1:8" ht="15">
      <c r="A43" s="73" t="s">
        <v>581</v>
      </c>
      <c r="B43" s="74"/>
      <c r="C43" s="75"/>
      <c r="D43" s="76"/>
      <c r="E43" s="74"/>
      <c r="F43" s="89"/>
      <c r="G43" s="90"/>
      <c r="H43" s="91"/>
    </row>
    <row r="44" spans="1:8" ht="14.25">
      <c r="A44" s="78">
        <v>52</v>
      </c>
      <c r="B44" s="79" t="s">
        <v>517</v>
      </c>
      <c r="C44" s="80">
        <v>460420022</v>
      </c>
      <c r="D44" s="81" t="s">
        <v>582</v>
      </c>
      <c r="E44" s="82" t="s">
        <v>549</v>
      </c>
      <c r="F44" s="83">
        <v>10</v>
      </c>
      <c r="G44" s="84"/>
      <c r="H44" s="85">
        <f>IF(F44&gt;0,F44*G44,)</f>
        <v>0</v>
      </c>
    </row>
    <row r="45" spans="1:8" ht="15">
      <c r="A45" s="73" t="s">
        <v>583</v>
      </c>
      <c r="B45" s="74"/>
      <c r="C45" s="75"/>
      <c r="D45" s="76"/>
      <c r="E45" s="74"/>
      <c r="F45" s="89"/>
      <c r="G45" s="90"/>
      <c r="H45" s="91"/>
    </row>
    <row r="46" spans="1:8" ht="15">
      <c r="A46" s="73" t="s">
        <v>584</v>
      </c>
      <c r="B46" s="74"/>
      <c r="C46" s="75"/>
      <c r="D46" s="76"/>
      <c r="E46" s="74"/>
      <c r="F46" s="89"/>
      <c r="G46" s="90"/>
      <c r="H46" s="91"/>
    </row>
    <row r="47" spans="1:8" ht="15">
      <c r="A47" s="73" t="s">
        <v>585</v>
      </c>
      <c r="B47" s="74"/>
      <c r="C47" s="75"/>
      <c r="D47" s="76"/>
      <c r="E47" s="74"/>
      <c r="F47" s="89"/>
      <c r="G47" s="90"/>
      <c r="H47" s="91"/>
    </row>
    <row r="48" spans="1:8" ht="15">
      <c r="A48" s="73" t="s">
        <v>586</v>
      </c>
      <c r="B48" s="74"/>
      <c r="C48" s="75"/>
      <c r="D48" s="76"/>
      <c r="E48" s="74"/>
      <c r="F48" s="89"/>
      <c r="G48" s="90"/>
      <c r="H48" s="91"/>
    </row>
    <row r="49" spans="1:8" ht="14.25">
      <c r="A49" s="78">
        <v>68</v>
      </c>
      <c r="B49" s="79" t="s">
        <v>517</v>
      </c>
      <c r="C49" s="92" t="s">
        <v>587</v>
      </c>
      <c r="D49" s="81" t="s">
        <v>588</v>
      </c>
      <c r="E49" s="82" t="s">
        <v>520</v>
      </c>
      <c r="F49" s="83">
        <v>1</v>
      </c>
      <c r="G49" s="84"/>
      <c r="H49" s="85">
        <f>IF(F49&gt;0,F49*G49,)</f>
        <v>0</v>
      </c>
    </row>
    <row r="50" spans="1:8" ht="15">
      <c r="A50" s="73" t="s">
        <v>589</v>
      </c>
      <c r="B50" s="74"/>
      <c r="C50" s="75"/>
      <c r="D50" s="76"/>
      <c r="E50" s="74"/>
      <c r="F50" s="89"/>
      <c r="G50" s="90"/>
      <c r="H50" s="91"/>
    </row>
    <row r="51" spans="1:8" ht="15">
      <c r="A51" s="73" t="s">
        <v>590</v>
      </c>
      <c r="B51" s="74"/>
      <c r="C51" s="75"/>
      <c r="D51" s="76"/>
      <c r="E51" s="74"/>
      <c r="F51" s="89"/>
      <c r="G51" s="90"/>
      <c r="H51" s="91"/>
    </row>
    <row r="52" spans="1:8" ht="15">
      <c r="A52" s="73" t="s">
        <v>591</v>
      </c>
      <c r="B52" s="74"/>
      <c r="C52" s="75"/>
      <c r="D52" s="76"/>
      <c r="E52" s="74"/>
      <c r="F52" s="89"/>
      <c r="G52" s="90"/>
      <c r="H52" s="91"/>
    </row>
    <row r="53" spans="1:8" ht="14.25">
      <c r="A53" s="78">
        <v>71</v>
      </c>
      <c r="B53" s="79" t="s">
        <v>239</v>
      </c>
      <c r="C53" s="93" t="s">
        <v>592</v>
      </c>
      <c r="D53" s="94" t="s">
        <v>593</v>
      </c>
      <c r="E53" s="95" t="s">
        <v>520</v>
      </c>
      <c r="F53" s="83">
        <v>47</v>
      </c>
      <c r="G53" s="84"/>
      <c r="H53" s="85">
        <f>IF(F53&gt;0,F53*G53,)</f>
        <v>0</v>
      </c>
    </row>
    <row r="54" spans="1:8" ht="15">
      <c r="A54" s="73" t="s">
        <v>594</v>
      </c>
      <c r="B54" s="74"/>
      <c r="C54" s="75"/>
      <c r="D54" s="76"/>
      <c r="E54" s="74"/>
      <c r="F54" s="89"/>
      <c r="G54" s="90"/>
      <c r="H54" s="91"/>
    </row>
    <row r="55" spans="1:8" ht="15">
      <c r="A55" s="73" t="s">
        <v>595</v>
      </c>
      <c r="B55" s="74"/>
      <c r="C55" s="75"/>
      <c r="D55" s="76"/>
      <c r="E55" s="74"/>
      <c r="F55" s="86"/>
      <c r="G55" s="87"/>
      <c r="H55" s="88"/>
    </row>
    <row r="56" spans="1:8" ht="14.25">
      <c r="A56" s="78">
        <v>105</v>
      </c>
      <c r="B56" s="79" t="s">
        <v>239</v>
      </c>
      <c r="C56" s="93" t="s">
        <v>596</v>
      </c>
      <c r="D56" s="94" t="s">
        <v>597</v>
      </c>
      <c r="E56" s="95" t="s">
        <v>549</v>
      </c>
      <c r="F56" s="83">
        <v>450</v>
      </c>
      <c r="G56" s="84"/>
      <c r="H56" s="85">
        <f>IF(F56&gt;0,F56*G56,)</f>
        <v>0</v>
      </c>
    </row>
    <row r="57" spans="1:8" ht="15">
      <c r="A57" s="73" t="s">
        <v>598</v>
      </c>
      <c r="B57" s="74"/>
      <c r="C57" s="75"/>
      <c r="D57" s="76"/>
      <c r="E57" s="76"/>
      <c r="F57" s="86"/>
      <c r="G57" s="87"/>
      <c r="H57" s="88"/>
    </row>
    <row r="58" spans="1:8" ht="14.25">
      <c r="A58" s="78">
        <v>106</v>
      </c>
      <c r="B58" s="79" t="s">
        <v>239</v>
      </c>
      <c r="C58" s="93" t="s">
        <v>599</v>
      </c>
      <c r="D58" s="94" t="s">
        <v>600</v>
      </c>
      <c r="E58" s="95" t="s">
        <v>520</v>
      </c>
      <c r="F58" s="83">
        <v>10</v>
      </c>
      <c r="G58" s="84"/>
      <c r="H58" s="85">
        <f aca="true" t="shared" si="1" ref="H58:H78">IF(F58&gt;0,F58*G58,)</f>
        <v>0</v>
      </c>
    </row>
    <row r="59" spans="1:8" ht="14.25">
      <c r="A59" s="78">
        <v>107</v>
      </c>
      <c r="B59" s="79" t="s">
        <v>239</v>
      </c>
      <c r="C59" s="93" t="s">
        <v>601</v>
      </c>
      <c r="D59" s="94" t="s">
        <v>602</v>
      </c>
      <c r="E59" s="95" t="s">
        <v>520</v>
      </c>
      <c r="F59" s="83">
        <v>25</v>
      </c>
      <c r="G59" s="84"/>
      <c r="H59" s="85">
        <f t="shared" si="1"/>
        <v>0</v>
      </c>
    </row>
    <row r="60" spans="1:8" ht="14.25">
      <c r="A60" s="78">
        <v>108</v>
      </c>
      <c r="B60" s="79" t="s">
        <v>239</v>
      </c>
      <c r="C60" s="93" t="s">
        <v>603</v>
      </c>
      <c r="D60" s="94" t="s">
        <v>604</v>
      </c>
      <c r="E60" s="95" t="s">
        <v>520</v>
      </c>
      <c r="F60" s="83">
        <v>5</v>
      </c>
      <c r="G60" s="84"/>
      <c r="H60" s="85">
        <f t="shared" si="1"/>
        <v>0</v>
      </c>
    </row>
    <row r="61" spans="1:8" ht="14.25">
      <c r="A61" s="78">
        <v>109</v>
      </c>
      <c r="B61" s="79" t="s">
        <v>239</v>
      </c>
      <c r="C61" s="93" t="s">
        <v>605</v>
      </c>
      <c r="D61" s="94" t="s">
        <v>606</v>
      </c>
      <c r="E61" s="95" t="s">
        <v>520</v>
      </c>
      <c r="F61" s="83">
        <v>50</v>
      </c>
      <c r="G61" s="84"/>
      <c r="H61" s="85">
        <f t="shared" si="1"/>
        <v>0</v>
      </c>
    </row>
    <row r="62" spans="1:8" ht="14.25">
      <c r="A62" s="78">
        <v>110</v>
      </c>
      <c r="B62" s="79" t="s">
        <v>239</v>
      </c>
      <c r="C62" s="93" t="s">
        <v>607</v>
      </c>
      <c r="D62" s="94" t="s">
        <v>608</v>
      </c>
      <c r="E62" s="95" t="s">
        <v>520</v>
      </c>
      <c r="F62" s="83">
        <v>75</v>
      </c>
      <c r="G62" s="84"/>
      <c r="H62" s="85">
        <f t="shared" si="1"/>
        <v>0</v>
      </c>
    </row>
    <row r="63" spans="1:8" ht="14.25">
      <c r="A63" s="78">
        <v>111</v>
      </c>
      <c r="B63" s="79" t="s">
        <v>239</v>
      </c>
      <c r="C63" s="93" t="s">
        <v>609</v>
      </c>
      <c r="D63" s="94" t="s">
        <v>610</v>
      </c>
      <c r="E63" s="95" t="s">
        <v>520</v>
      </c>
      <c r="F63" s="83">
        <v>50</v>
      </c>
      <c r="G63" s="84"/>
      <c r="H63" s="85">
        <f t="shared" si="1"/>
        <v>0</v>
      </c>
    </row>
    <row r="64" spans="1:8" ht="14.25">
      <c r="A64" s="78">
        <v>112</v>
      </c>
      <c r="B64" s="79" t="s">
        <v>239</v>
      </c>
      <c r="C64" s="93" t="s">
        <v>611</v>
      </c>
      <c r="D64" s="94" t="s">
        <v>612</v>
      </c>
      <c r="E64" s="95" t="s">
        <v>520</v>
      </c>
      <c r="F64" s="83">
        <v>50</v>
      </c>
      <c r="G64" s="84"/>
      <c r="H64" s="85">
        <f t="shared" si="1"/>
        <v>0</v>
      </c>
    </row>
    <row r="65" spans="1:8" ht="14.25">
      <c r="A65" s="78">
        <v>113</v>
      </c>
      <c r="B65" s="79" t="s">
        <v>239</v>
      </c>
      <c r="C65" s="93" t="s">
        <v>613</v>
      </c>
      <c r="D65" s="94" t="s">
        <v>614</v>
      </c>
      <c r="E65" s="95" t="s">
        <v>520</v>
      </c>
      <c r="F65" s="83">
        <v>5</v>
      </c>
      <c r="G65" s="84"/>
      <c r="H65" s="85">
        <f t="shared" si="1"/>
        <v>0</v>
      </c>
    </row>
    <row r="66" spans="1:8" ht="14.25">
      <c r="A66" s="78">
        <v>114</v>
      </c>
      <c r="B66" s="79" t="s">
        <v>239</v>
      </c>
      <c r="C66" s="93" t="s">
        <v>615</v>
      </c>
      <c r="D66" s="94" t="s">
        <v>616</v>
      </c>
      <c r="E66" s="95" t="s">
        <v>549</v>
      </c>
      <c r="F66" s="83">
        <v>85</v>
      </c>
      <c r="G66" s="84"/>
      <c r="H66" s="85">
        <f t="shared" si="1"/>
        <v>0</v>
      </c>
    </row>
    <row r="67" spans="1:8" ht="14.25">
      <c r="A67" s="78">
        <v>114</v>
      </c>
      <c r="B67" s="79" t="s">
        <v>239</v>
      </c>
      <c r="C67" s="93" t="s">
        <v>617</v>
      </c>
      <c r="D67" s="94" t="s">
        <v>618</v>
      </c>
      <c r="E67" s="95" t="s">
        <v>520</v>
      </c>
      <c r="F67" s="83">
        <v>100</v>
      </c>
      <c r="G67" s="84"/>
      <c r="H67" s="85">
        <f t="shared" si="1"/>
        <v>0</v>
      </c>
    </row>
    <row r="68" spans="1:8" ht="14.25">
      <c r="A68" s="78">
        <v>114</v>
      </c>
      <c r="B68" s="79" t="s">
        <v>239</v>
      </c>
      <c r="C68" s="93" t="s">
        <v>619</v>
      </c>
      <c r="D68" s="94" t="s">
        <v>620</v>
      </c>
      <c r="E68" s="95" t="s">
        <v>520</v>
      </c>
      <c r="F68" s="83">
        <v>16</v>
      </c>
      <c r="G68" s="84"/>
      <c r="H68" s="85">
        <f t="shared" si="1"/>
        <v>0</v>
      </c>
    </row>
    <row r="69" spans="1:8" ht="28.5">
      <c r="A69" s="78">
        <v>114</v>
      </c>
      <c r="B69" s="79" t="s">
        <v>239</v>
      </c>
      <c r="C69" s="93" t="s">
        <v>621</v>
      </c>
      <c r="D69" s="94" t="s">
        <v>622</v>
      </c>
      <c r="E69" s="95" t="s">
        <v>520</v>
      </c>
      <c r="F69" s="83">
        <v>24</v>
      </c>
      <c r="G69" s="84"/>
      <c r="H69" s="85">
        <f t="shared" si="1"/>
        <v>0</v>
      </c>
    </row>
    <row r="70" spans="1:8" ht="14.25">
      <c r="A70" s="78">
        <v>117</v>
      </c>
      <c r="B70" s="79" t="s">
        <v>239</v>
      </c>
      <c r="C70" s="93" t="s">
        <v>623</v>
      </c>
      <c r="D70" s="94" t="s">
        <v>624</v>
      </c>
      <c r="E70" s="95" t="s">
        <v>520</v>
      </c>
      <c r="F70" s="83">
        <v>2</v>
      </c>
      <c r="G70" s="84"/>
      <c r="H70" s="85">
        <f t="shared" si="1"/>
        <v>0</v>
      </c>
    </row>
    <row r="71" spans="1:8" ht="14.25">
      <c r="A71" s="78">
        <v>118</v>
      </c>
      <c r="B71" s="79" t="s">
        <v>239</v>
      </c>
      <c r="C71" s="93" t="s">
        <v>625</v>
      </c>
      <c r="D71" s="94" t="s">
        <v>626</v>
      </c>
      <c r="E71" s="95" t="s">
        <v>549</v>
      </c>
      <c r="F71" s="83">
        <v>3</v>
      </c>
      <c r="G71" s="84"/>
      <c r="H71" s="85">
        <f t="shared" si="1"/>
        <v>0</v>
      </c>
    </row>
    <row r="72" spans="1:8" ht="14.25">
      <c r="A72" s="78">
        <v>120</v>
      </c>
      <c r="B72" s="79" t="s">
        <v>239</v>
      </c>
      <c r="C72" s="93" t="s">
        <v>627</v>
      </c>
      <c r="D72" s="94" t="s">
        <v>628</v>
      </c>
      <c r="E72" s="95" t="s">
        <v>528</v>
      </c>
      <c r="F72" s="83">
        <v>12</v>
      </c>
      <c r="G72" s="84"/>
      <c r="H72" s="85">
        <f t="shared" si="1"/>
        <v>0</v>
      </c>
    </row>
    <row r="73" spans="1:8" ht="14.25">
      <c r="A73" s="78">
        <v>121</v>
      </c>
      <c r="B73" s="79" t="s">
        <v>239</v>
      </c>
      <c r="C73" s="93" t="s">
        <v>629</v>
      </c>
      <c r="D73" s="94" t="s">
        <v>630</v>
      </c>
      <c r="E73" s="95" t="s">
        <v>528</v>
      </c>
      <c r="F73" s="83">
        <v>1</v>
      </c>
      <c r="G73" s="84"/>
      <c r="H73" s="85">
        <f t="shared" si="1"/>
        <v>0</v>
      </c>
    </row>
    <row r="74" spans="1:8" ht="14.25">
      <c r="A74" s="78">
        <v>122</v>
      </c>
      <c r="B74" s="79" t="s">
        <v>239</v>
      </c>
      <c r="C74" s="93" t="s">
        <v>631</v>
      </c>
      <c r="D74" s="94" t="s">
        <v>632</v>
      </c>
      <c r="E74" s="95" t="s">
        <v>528</v>
      </c>
      <c r="F74" s="83">
        <v>1</v>
      </c>
      <c r="G74" s="84"/>
      <c r="H74" s="85">
        <f t="shared" si="1"/>
        <v>0</v>
      </c>
    </row>
    <row r="75" spans="1:8" ht="14.25">
      <c r="A75" s="78">
        <v>125</v>
      </c>
      <c r="B75" s="79" t="s">
        <v>239</v>
      </c>
      <c r="C75" s="93" t="s">
        <v>633</v>
      </c>
      <c r="D75" s="94" t="s">
        <v>634</v>
      </c>
      <c r="E75" s="95" t="s">
        <v>528</v>
      </c>
      <c r="F75" s="83">
        <v>1</v>
      </c>
      <c r="G75" s="84"/>
      <c r="H75" s="85">
        <f t="shared" si="1"/>
        <v>0</v>
      </c>
    </row>
    <row r="76" spans="1:8" ht="14.25">
      <c r="A76" s="78">
        <v>127</v>
      </c>
      <c r="B76" s="79" t="s">
        <v>239</v>
      </c>
      <c r="C76" s="93" t="s">
        <v>635</v>
      </c>
      <c r="D76" s="94" t="s">
        <v>636</v>
      </c>
      <c r="E76" s="95" t="s">
        <v>528</v>
      </c>
      <c r="F76" s="83">
        <v>1</v>
      </c>
      <c r="G76" s="84"/>
      <c r="H76" s="85">
        <f t="shared" si="1"/>
        <v>0</v>
      </c>
    </row>
    <row r="77" spans="1:8" ht="28.5">
      <c r="A77" s="96">
        <v>130</v>
      </c>
      <c r="B77" s="79" t="s">
        <v>239</v>
      </c>
      <c r="C77" s="93" t="s">
        <v>637</v>
      </c>
      <c r="D77" s="94" t="s">
        <v>638</v>
      </c>
      <c r="E77" s="95" t="s">
        <v>528</v>
      </c>
      <c r="F77" s="83">
        <v>55</v>
      </c>
      <c r="G77" s="84"/>
      <c r="H77" s="85">
        <f t="shared" si="1"/>
        <v>0</v>
      </c>
    </row>
    <row r="78" spans="1:8" ht="28.5">
      <c r="A78" s="96">
        <v>131</v>
      </c>
      <c r="B78" s="79" t="s">
        <v>239</v>
      </c>
      <c r="C78" s="93" t="s">
        <v>639</v>
      </c>
      <c r="D78" s="94" t="s">
        <v>640</v>
      </c>
      <c r="E78" s="95" t="s">
        <v>528</v>
      </c>
      <c r="F78" s="83">
        <v>47</v>
      </c>
      <c r="G78" s="84"/>
      <c r="H78" s="85">
        <f t="shared" si="1"/>
        <v>0</v>
      </c>
    </row>
    <row r="79" spans="1:8" ht="15">
      <c r="A79" s="73" t="s">
        <v>641</v>
      </c>
      <c r="B79" s="74"/>
      <c r="C79" s="75" t="s">
        <v>49</v>
      </c>
      <c r="D79" s="76"/>
      <c r="E79" s="74"/>
      <c r="F79" s="89"/>
      <c r="G79" s="90"/>
      <c r="H79" s="91"/>
    </row>
    <row r="80" spans="1:8" ht="42.75">
      <c r="A80" s="78">
        <v>128</v>
      </c>
      <c r="B80" s="79" t="s">
        <v>239</v>
      </c>
      <c r="C80" s="93" t="s">
        <v>642</v>
      </c>
      <c r="D80" s="94" t="s">
        <v>643</v>
      </c>
      <c r="E80" s="95" t="s">
        <v>520</v>
      </c>
      <c r="F80" s="83">
        <v>47</v>
      </c>
      <c r="G80" s="84"/>
      <c r="H80" s="85">
        <f>IF(F80&gt;0,F80*G80,)</f>
        <v>0</v>
      </c>
    </row>
    <row r="81" spans="1:8" ht="15">
      <c r="A81" s="73" t="s">
        <v>644</v>
      </c>
      <c r="B81" s="74"/>
      <c r="C81" s="75"/>
      <c r="D81" s="76"/>
      <c r="E81" s="74"/>
      <c r="F81" s="86"/>
      <c r="G81" s="87"/>
      <c r="H81" s="88"/>
    </row>
    <row r="82" spans="1:8" ht="14.25">
      <c r="A82" s="78">
        <v>137</v>
      </c>
      <c r="B82" s="79" t="s">
        <v>239</v>
      </c>
      <c r="C82" s="93" t="s">
        <v>645</v>
      </c>
      <c r="D82" s="94" t="s">
        <v>646</v>
      </c>
      <c r="E82" s="95" t="s">
        <v>528</v>
      </c>
      <c r="F82" s="83">
        <v>2</v>
      </c>
      <c r="G82" s="84"/>
      <c r="H82" s="85">
        <f>IF(F82&gt;0,F82*G82,)</f>
        <v>0</v>
      </c>
    </row>
    <row r="83" spans="1:8" ht="14.25">
      <c r="A83" s="78">
        <v>138</v>
      </c>
      <c r="B83" s="79" t="s">
        <v>239</v>
      </c>
      <c r="C83" s="93" t="s">
        <v>647</v>
      </c>
      <c r="D83" s="94" t="s">
        <v>648</v>
      </c>
      <c r="E83" s="95" t="s">
        <v>649</v>
      </c>
      <c r="F83" s="83">
        <v>1</v>
      </c>
      <c r="G83" s="84"/>
      <c r="H83" s="85">
        <f>IF(F83&gt;0,F83*G83,)</f>
        <v>0</v>
      </c>
    </row>
    <row r="84" spans="1:8" ht="14.25">
      <c r="A84" s="97">
        <v>139</v>
      </c>
      <c r="B84" s="79" t="s">
        <v>239</v>
      </c>
      <c r="C84" s="93" t="s">
        <v>650</v>
      </c>
      <c r="D84" s="94" t="s">
        <v>651</v>
      </c>
      <c r="E84" s="95" t="s">
        <v>649</v>
      </c>
      <c r="F84" s="83">
        <v>1</v>
      </c>
      <c r="G84" s="84"/>
      <c r="H84" s="85">
        <f>IF(F84&gt;0,F84*G84,)</f>
        <v>0</v>
      </c>
    </row>
    <row r="85" spans="1:8" ht="15">
      <c r="A85" s="73" t="s">
        <v>652</v>
      </c>
      <c r="B85" s="74"/>
      <c r="C85" s="75" t="s">
        <v>49</v>
      </c>
      <c r="D85" s="76"/>
      <c r="E85" s="74"/>
      <c r="F85" s="89"/>
      <c r="G85" s="90"/>
      <c r="H85" s="91"/>
    </row>
    <row r="86" spans="1:8" ht="28.5">
      <c r="A86" s="78">
        <v>140</v>
      </c>
      <c r="B86" s="79" t="s">
        <v>239</v>
      </c>
      <c r="C86" s="93" t="s">
        <v>653</v>
      </c>
      <c r="D86" s="94" t="s">
        <v>654</v>
      </c>
      <c r="E86" s="95" t="s">
        <v>520</v>
      </c>
      <c r="F86" s="83">
        <v>1</v>
      </c>
      <c r="G86" s="84"/>
      <c r="H86" s="85">
        <f>IF(F86&gt;0,F86*G86,)</f>
        <v>0</v>
      </c>
    </row>
    <row r="87" spans="1:8" ht="14.25">
      <c r="A87" s="78">
        <v>141</v>
      </c>
      <c r="B87" s="79" t="s">
        <v>239</v>
      </c>
      <c r="C87" s="93" t="s">
        <v>655</v>
      </c>
      <c r="D87" s="94" t="s">
        <v>656</v>
      </c>
      <c r="E87" s="95" t="s">
        <v>520</v>
      </c>
      <c r="F87" s="83">
        <v>1</v>
      </c>
      <c r="G87" s="84"/>
      <c r="H87" s="85">
        <f>IF(F87&gt;0,F87*G87,)</f>
        <v>0</v>
      </c>
    </row>
    <row r="88" spans="1:8" ht="15">
      <c r="A88" s="73" t="s">
        <v>657</v>
      </c>
      <c r="B88" s="74"/>
      <c r="C88" s="75"/>
      <c r="D88" s="76"/>
      <c r="E88" s="74"/>
      <c r="F88" s="89"/>
      <c r="G88" s="90"/>
      <c r="H88" s="91"/>
    </row>
    <row r="89" spans="1:8" ht="14.25">
      <c r="A89" s="78">
        <v>142</v>
      </c>
      <c r="B89" s="79" t="s">
        <v>239</v>
      </c>
      <c r="C89" s="93" t="s">
        <v>658</v>
      </c>
      <c r="D89" s="94" t="s">
        <v>659</v>
      </c>
      <c r="E89" s="95" t="s">
        <v>520</v>
      </c>
      <c r="F89" s="83">
        <v>1</v>
      </c>
      <c r="G89" s="84"/>
      <c r="H89" s="85">
        <f>IF(F89&gt;0,F89*G89,)</f>
        <v>0</v>
      </c>
    </row>
    <row r="90" spans="1:8" ht="14.25">
      <c r="A90" s="78">
        <v>143</v>
      </c>
      <c r="B90" s="79" t="s">
        <v>239</v>
      </c>
      <c r="C90" s="93" t="s">
        <v>660</v>
      </c>
      <c r="D90" s="94" t="s">
        <v>661</v>
      </c>
      <c r="E90" s="95" t="s">
        <v>520</v>
      </c>
      <c r="F90" s="83">
        <v>1</v>
      </c>
      <c r="G90" s="84"/>
      <c r="H90" s="85">
        <f>IF(F90&gt;0,F90*G90,)</f>
        <v>0</v>
      </c>
    </row>
    <row r="91" spans="1:8" ht="15">
      <c r="A91" s="73" t="s">
        <v>662</v>
      </c>
      <c r="B91" s="74"/>
      <c r="C91" s="75"/>
      <c r="D91" s="76"/>
      <c r="E91" s="74"/>
      <c r="F91" s="86"/>
      <c r="G91" s="87"/>
      <c r="H91" s="88"/>
    </row>
    <row r="92" spans="1:8" ht="14.25">
      <c r="A92" s="78">
        <v>144</v>
      </c>
      <c r="B92" s="79" t="s">
        <v>239</v>
      </c>
      <c r="C92" s="93" t="s">
        <v>663</v>
      </c>
      <c r="D92" s="94" t="s">
        <v>664</v>
      </c>
      <c r="E92" s="95" t="s">
        <v>665</v>
      </c>
      <c r="F92" s="83">
        <v>0.1</v>
      </c>
      <c r="G92" s="84"/>
      <c r="H92" s="85">
        <f>IF(F92&gt;0,F92*G92,)</f>
        <v>0</v>
      </c>
    </row>
    <row r="93" spans="1:8" ht="14.25">
      <c r="A93" s="78">
        <v>145</v>
      </c>
      <c r="B93" s="79" t="s">
        <v>239</v>
      </c>
      <c r="C93" s="93" t="s">
        <v>666</v>
      </c>
      <c r="D93" s="94" t="s">
        <v>667</v>
      </c>
      <c r="E93" s="95" t="s">
        <v>665</v>
      </c>
      <c r="F93" s="83">
        <v>0.1</v>
      </c>
      <c r="G93" s="84"/>
      <c r="H93" s="85">
        <f>IF(F93&gt;0,F93*G93,)</f>
        <v>0</v>
      </c>
    </row>
    <row r="94" spans="1:8" ht="15">
      <c r="A94" s="73" t="s">
        <v>668</v>
      </c>
      <c r="B94" s="74"/>
      <c r="C94" s="75"/>
      <c r="D94" s="76"/>
      <c r="E94" s="74"/>
      <c r="F94" s="89"/>
      <c r="G94" s="90"/>
      <c r="H94" s="91"/>
    </row>
    <row r="95" spans="1:8" ht="14.25">
      <c r="A95" s="78">
        <v>148</v>
      </c>
      <c r="B95" s="79" t="s">
        <v>239</v>
      </c>
      <c r="C95" s="93" t="s">
        <v>669</v>
      </c>
      <c r="D95" s="94" t="s">
        <v>670</v>
      </c>
      <c r="E95" s="95" t="s">
        <v>564</v>
      </c>
      <c r="F95" s="83">
        <v>0.1</v>
      </c>
      <c r="G95" s="84"/>
      <c r="H95" s="85">
        <f>IF(F95&gt;0,F95*G95,)</f>
        <v>0</v>
      </c>
    </row>
    <row r="96" spans="1:8" ht="14.25">
      <c r="A96" s="78">
        <v>149</v>
      </c>
      <c r="B96" s="79" t="s">
        <v>239</v>
      </c>
      <c r="C96" s="93">
        <v>592134050</v>
      </c>
      <c r="D96" s="94" t="s">
        <v>671</v>
      </c>
      <c r="E96" s="95" t="s">
        <v>528</v>
      </c>
      <c r="F96" s="83">
        <v>12</v>
      </c>
      <c r="G96" s="84"/>
      <c r="H96" s="85">
        <f>IF(F96&gt;0,F96*G96,)</f>
        <v>0</v>
      </c>
    </row>
    <row r="97" spans="1:8" ht="15">
      <c r="A97" s="73" t="s">
        <v>672</v>
      </c>
      <c r="B97" s="74"/>
      <c r="C97" s="75"/>
      <c r="D97" s="76"/>
      <c r="E97" s="74"/>
      <c r="F97" s="89"/>
      <c r="G97" s="90"/>
      <c r="H97" s="91"/>
    </row>
    <row r="98" spans="1:8" ht="15">
      <c r="A98" s="73" t="s">
        <v>673</v>
      </c>
      <c r="B98" s="74"/>
      <c r="C98" s="75"/>
      <c r="D98" s="76"/>
      <c r="E98" s="76"/>
      <c r="F98" s="86"/>
      <c r="G98" s="87"/>
      <c r="H98" s="88"/>
    </row>
    <row r="99" spans="1:8" ht="15">
      <c r="A99" s="73" t="s">
        <v>674</v>
      </c>
      <c r="B99" s="74"/>
      <c r="C99" s="75"/>
      <c r="D99" s="76"/>
      <c r="E99" s="74"/>
      <c r="F99" s="89"/>
      <c r="G99" s="90"/>
      <c r="H99" s="91"/>
    </row>
    <row r="100" spans="1:8" ht="14.25">
      <c r="A100" s="78">
        <v>160</v>
      </c>
      <c r="B100" s="79" t="s">
        <v>517</v>
      </c>
      <c r="C100" s="80" t="s">
        <v>675</v>
      </c>
      <c r="D100" s="81" t="s">
        <v>676</v>
      </c>
      <c r="E100" s="82" t="s">
        <v>520</v>
      </c>
      <c r="F100" s="83">
        <v>1</v>
      </c>
      <c r="G100" s="84"/>
      <c r="H100" s="85">
        <f aca="true" t="shared" si="2" ref="H100:H107">IF(F100&gt;0,F100*G100,)</f>
        <v>0</v>
      </c>
    </row>
    <row r="101" spans="1:8" ht="14.25">
      <c r="A101" s="78">
        <v>161</v>
      </c>
      <c r="B101" s="79" t="s">
        <v>517</v>
      </c>
      <c r="C101" s="80" t="s">
        <v>677</v>
      </c>
      <c r="D101" s="81" t="s">
        <v>678</v>
      </c>
      <c r="E101" s="82" t="s">
        <v>520</v>
      </c>
      <c r="F101" s="83">
        <v>1</v>
      </c>
      <c r="G101" s="84"/>
      <c r="H101" s="85">
        <f t="shared" si="2"/>
        <v>0</v>
      </c>
    </row>
    <row r="102" spans="1:8" ht="14.25">
      <c r="A102" s="78">
        <v>162</v>
      </c>
      <c r="B102" s="79" t="s">
        <v>517</v>
      </c>
      <c r="C102" s="80" t="s">
        <v>679</v>
      </c>
      <c r="D102" s="81" t="s">
        <v>680</v>
      </c>
      <c r="E102" s="82" t="s">
        <v>649</v>
      </c>
      <c r="F102" s="83">
        <v>0.1</v>
      </c>
      <c r="G102" s="84"/>
      <c r="H102" s="85">
        <f t="shared" si="2"/>
        <v>0</v>
      </c>
    </row>
    <row r="103" spans="1:8" ht="14.25">
      <c r="A103" s="78">
        <v>163</v>
      </c>
      <c r="B103" s="79" t="s">
        <v>517</v>
      </c>
      <c r="C103" s="80" t="s">
        <v>681</v>
      </c>
      <c r="D103" s="81" t="s">
        <v>682</v>
      </c>
      <c r="E103" s="82" t="s">
        <v>649</v>
      </c>
      <c r="F103" s="83">
        <v>0.1</v>
      </c>
      <c r="G103" s="84"/>
      <c r="H103" s="85">
        <f t="shared" si="2"/>
        <v>0</v>
      </c>
    </row>
    <row r="104" spans="1:8" ht="14.25">
      <c r="A104" s="78">
        <v>164</v>
      </c>
      <c r="B104" s="79" t="s">
        <v>517</v>
      </c>
      <c r="C104" s="80" t="s">
        <v>683</v>
      </c>
      <c r="D104" s="81" t="s">
        <v>684</v>
      </c>
      <c r="E104" s="82" t="s">
        <v>549</v>
      </c>
      <c r="F104" s="83">
        <v>10</v>
      </c>
      <c r="G104" s="84"/>
      <c r="H104" s="85">
        <f t="shared" si="2"/>
        <v>0</v>
      </c>
    </row>
    <row r="105" spans="1:8" ht="14.25">
      <c r="A105" s="78">
        <v>165</v>
      </c>
      <c r="B105" s="79" t="s">
        <v>517</v>
      </c>
      <c r="C105" s="80" t="s">
        <v>685</v>
      </c>
      <c r="D105" s="81" t="s">
        <v>686</v>
      </c>
      <c r="E105" s="82" t="s">
        <v>549</v>
      </c>
      <c r="F105" s="83">
        <v>10</v>
      </c>
      <c r="G105" s="84"/>
      <c r="H105" s="85">
        <f t="shared" si="2"/>
        <v>0</v>
      </c>
    </row>
    <row r="106" spans="1:8" ht="14.25">
      <c r="A106" s="78">
        <v>166</v>
      </c>
      <c r="B106" s="79" t="s">
        <v>517</v>
      </c>
      <c r="C106" s="80" t="s">
        <v>687</v>
      </c>
      <c r="D106" s="81" t="s">
        <v>688</v>
      </c>
      <c r="E106" s="82" t="s">
        <v>549</v>
      </c>
      <c r="F106" s="83">
        <v>10</v>
      </c>
      <c r="G106" s="84"/>
      <c r="H106" s="85">
        <f t="shared" si="2"/>
        <v>0</v>
      </c>
    </row>
    <row r="107" spans="1:8" ht="14.25">
      <c r="A107" s="78">
        <v>167</v>
      </c>
      <c r="B107" s="79" t="s">
        <v>517</v>
      </c>
      <c r="C107" s="80" t="s">
        <v>689</v>
      </c>
      <c r="D107" s="81" t="s">
        <v>690</v>
      </c>
      <c r="E107" s="82" t="s">
        <v>528</v>
      </c>
      <c r="F107" s="83">
        <v>1</v>
      </c>
      <c r="G107" s="84"/>
      <c r="H107" s="85">
        <f t="shared" si="2"/>
        <v>0</v>
      </c>
    </row>
    <row r="108" spans="1:8" ht="15">
      <c r="A108" s="73" t="s">
        <v>691</v>
      </c>
      <c r="B108" s="74"/>
      <c r="C108" s="75"/>
      <c r="D108" s="76"/>
      <c r="E108" s="74"/>
      <c r="F108" s="89"/>
      <c r="G108" s="90"/>
      <c r="H108" s="91"/>
    </row>
    <row r="109" spans="1:8" ht="14.25">
      <c r="A109" s="78">
        <v>168</v>
      </c>
      <c r="B109" s="79" t="s">
        <v>517</v>
      </c>
      <c r="C109" s="80" t="s">
        <v>692</v>
      </c>
      <c r="D109" s="81" t="s">
        <v>693</v>
      </c>
      <c r="E109" s="82" t="s">
        <v>528</v>
      </c>
      <c r="F109" s="83">
        <v>10</v>
      </c>
      <c r="G109" s="84"/>
      <c r="H109" s="85">
        <f aca="true" t="shared" si="3" ref="H109:H114">IF(F109&gt;0,F109*G109,)</f>
        <v>0</v>
      </c>
    </row>
    <row r="110" spans="1:8" ht="14.25">
      <c r="A110" s="78">
        <v>169</v>
      </c>
      <c r="B110" s="79" t="s">
        <v>517</v>
      </c>
      <c r="C110" s="80" t="s">
        <v>694</v>
      </c>
      <c r="D110" s="81" t="s">
        <v>695</v>
      </c>
      <c r="E110" s="82" t="s">
        <v>520</v>
      </c>
      <c r="F110" s="83">
        <v>1</v>
      </c>
      <c r="G110" s="84"/>
      <c r="H110" s="85">
        <f t="shared" si="3"/>
        <v>0</v>
      </c>
    </row>
    <row r="111" spans="1:8" ht="14.25">
      <c r="A111" s="78">
        <v>170</v>
      </c>
      <c r="B111" s="79" t="s">
        <v>517</v>
      </c>
      <c r="C111" s="80" t="s">
        <v>696</v>
      </c>
      <c r="D111" s="81" t="s">
        <v>697</v>
      </c>
      <c r="E111" s="82" t="s">
        <v>528</v>
      </c>
      <c r="F111" s="83">
        <v>10</v>
      </c>
      <c r="G111" s="84"/>
      <c r="H111" s="85">
        <f t="shared" si="3"/>
        <v>0</v>
      </c>
    </row>
    <row r="112" spans="1:8" ht="14.25">
      <c r="A112" s="78">
        <v>171</v>
      </c>
      <c r="B112" s="79" t="s">
        <v>517</v>
      </c>
      <c r="C112" s="80" t="s">
        <v>698</v>
      </c>
      <c r="D112" s="81" t="s">
        <v>699</v>
      </c>
      <c r="E112" s="82" t="s">
        <v>528</v>
      </c>
      <c r="F112" s="83">
        <v>10</v>
      </c>
      <c r="G112" s="84"/>
      <c r="H112" s="85">
        <f t="shared" si="3"/>
        <v>0</v>
      </c>
    </row>
    <row r="113" spans="1:8" ht="14.25">
      <c r="A113" s="78">
        <v>172</v>
      </c>
      <c r="B113" s="79" t="s">
        <v>517</v>
      </c>
      <c r="C113" s="80" t="s">
        <v>700</v>
      </c>
      <c r="D113" s="81" t="s">
        <v>701</v>
      </c>
      <c r="E113" s="82" t="s">
        <v>528</v>
      </c>
      <c r="F113" s="83">
        <v>10</v>
      </c>
      <c r="G113" s="84"/>
      <c r="H113" s="85">
        <f t="shared" si="3"/>
        <v>0</v>
      </c>
    </row>
    <row r="114" spans="1:8" ht="14.25">
      <c r="A114" s="78">
        <v>173</v>
      </c>
      <c r="B114" s="79" t="s">
        <v>517</v>
      </c>
      <c r="C114" s="80" t="s">
        <v>702</v>
      </c>
      <c r="D114" s="81" t="s">
        <v>703</v>
      </c>
      <c r="E114" s="82" t="s">
        <v>528</v>
      </c>
      <c r="F114" s="83">
        <v>30</v>
      </c>
      <c r="G114" s="84"/>
      <c r="H114" s="85">
        <f t="shared" si="3"/>
        <v>0</v>
      </c>
    </row>
    <row r="115" spans="1:8" ht="15">
      <c r="A115" s="73" t="s">
        <v>704</v>
      </c>
      <c r="B115" s="74"/>
      <c r="C115" s="75"/>
      <c r="D115" s="76"/>
      <c r="E115" s="74"/>
      <c r="F115" s="89"/>
      <c r="G115" s="90"/>
      <c r="H115" s="91"/>
    </row>
    <row r="116" spans="1:8" ht="14.25">
      <c r="A116" s="78">
        <v>174</v>
      </c>
      <c r="B116" s="79" t="s">
        <v>517</v>
      </c>
      <c r="C116" s="80" t="s">
        <v>705</v>
      </c>
      <c r="D116" s="81" t="s">
        <v>706</v>
      </c>
      <c r="E116" s="82" t="s">
        <v>520</v>
      </c>
      <c r="F116" s="83">
        <v>1</v>
      </c>
      <c r="G116" s="84"/>
      <c r="H116" s="85">
        <f>IF(F116&gt;0,F116*G116,)</f>
        <v>0</v>
      </c>
    </row>
    <row r="117" spans="1:8" ht="14.25">
      <c r="A117" s="78">
        <v>175</v>
      </c>
      <c r="B117" s="79" t="s">
        <v>517</v>
      </c>
      <c r="C117" s="80" t="s">
        <v>707</v>
      </c>
      <c r="D117" s="81" t="s">
        <v>708</v>
      </c>
      <c r="E117" s="82" t="s">
        <v>520</v>
      </c>
      <c r="F117" s="83">
        <v>1</v>
      </c>
      <c r="G117" s="84"/>
      <c r="H117" s="85">
        <f>IF(F117&gt;0,F117*G117,)</f>
        <v>0</v>
      </c>
    </row>
    <row r="118" spans="1:8" ht="42.75">
      <c r="A118" s="78">
        <v>177</v>
      </c>
      <c r="B118" s="79" t="s">
        <v>517</v>
      </c>
      <c r="C118" s="80" t="s">
        <v>709</v>
      </c>
      <c r="D118" s="81" t="s">
        <v>710</v>
      </c>
      <c r="E118" s="82" t="s">
        <v>520</v>
      </c>
      <c r="F118" s="83">
        <v>1</v>
      </c>
      <c r="G118" s="84"/>
      <c r="H118" s="85">
        <f>IF(F118&gt;0,F118*G118,)</f>
        <v>0</v>
      </c>
    </row>
    <row r="119" spans="1:8" ht="15" thickBot="1">
      <c r="A119" s="78">
        <v>178</v>
      </c>
      <c r="B119" s="98" t="s">
        <v>517</v>
      </c>
      <c r="C119" s="99" t="s">
        <v>711</v>
      </c>
      <c r="D119" s="100" t="s">
        <v>712</v>
      </c>
      <c r="E119" s="101" t="s">
        <v>520</v>
      </c>
      <c r="F119" s="102">
        <v>1</v>
      </c>
      <c r="G119" s="103"/>
      <c r="H119" s="85">
        <f>IF(F119&gt;0,F119*G119,)</f>
        <v>0</v>
      </c>
    </row>
    <row r="120" spans="1:8" ht="15.75" customHeight="1">
      <c r="A120" s="104"/>
      <c r="B120" s="105"/>
      <c r="C120" s="106" t="s">
        <v>704</v>
      </c>
      <c r="D120" s="107"/>
      <c r="E120" s="107"/>
      <c r="F120" s="107"/>
      <c r="G120" s="107"/>
      <c r="H120" s="108">
        <f>SUM(H116:H119)</f>
        <v>0</v>
      </c>
    </row>
    <row r="121" spans="1:8" ht="36.75" customHeight="1" thickBot="1">
      <c r="A121" s="109"/>
      <c r="B121" s="110"/>
      <c r="C121" s="111" t="s">
        <v>713</v>
      </c>
      <c r="D121" s="60"/>
      <c r="E121" s="60"/>
      <c r="F121" s="60"/>
      <c r="G121" s="60"/>
      <c r="H121" s="112">
        <f>SUM(H9:H119)</f>
        <v>0</v>
      </c>
    </row>
    <row r="122" spans="3:7" ht="34.5" customHeight="1" thickTop="1">
      <c r="C122" s="113"/>
      <c r="D122" s="114"/>
      <c r="E122" s="114"/>
      <c r="F122" s="114"/>
      <c r="G122" s="114"/>
    </row>
    <row r="123" spans="3:7" ht="15.75" customHeight="1">
      <c r="C123" s="115"/>
      <c r="D123" s="114"/>
      <c r="E123" s="114"/>
      <c r="F123" s="114"/>
      <c r="G123" s="114"/>
    </row>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mergeCells count="12">
    <mergeCell ref="A4:H4"/>
    <mergeCell ref="A6:H6"/>
    <mergeCell ref="C120:G120"/>
    <mergeCell ref="C121:G121"/>
    <mergeCell ref="C122:G122"/>
    <mergeCell ref="C123:G123"/>
    <mergeCell ref="D1:G1"/>
    <mergeCell ref="H1:H3"/>
    <mergeCell ref="C2:D2"/>
    <mergeCell ref="E2:G2"/>
    <mergeCell ref="C3:D3"/>
    <mergeCell ref="E3:G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Petr Řezka</cp:lastModifiedBy>
  <dcterms:modified xsi:type="dcterms:W3CDTF">2020-02-10T08:35:28Z</dcterms:modified>
  <cp:category/>
  <cp:version/>
  <cp:contentType/>
  <cp:contentStatus/>
</cp:coreProperties>
</file>