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15" windowWidth="28515" windowHeight="1255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'Položky'!$A$1:$G$37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<sst xmlns="http://schemas.openxmlformats.org/spreadsheetml/2006/main" count="176" uniqueCount="127">
  <si>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</si>
  <si>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</si>
  <si>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</si>
  <si>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</si>
  <si>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</si>
  <si>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</si>
  <si>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</si>
  <si>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</si>
  <si>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</si>
  <si>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</si>
  <si>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</si>
  <si>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</si>
  <si>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</si>
  <si>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</si>
  <si>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</si>
  <si>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</si>
  <si>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</si>
  <si>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</si>
  <si>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</si>
  <si>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</si>
  <si>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</si>
  <si>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</si>
  <si>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</si>
  <si>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</si>
  <si>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</si>
  <si>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</si>
  <si>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</si>
  <si>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</si>
  <si>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</si>
  <si>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</si>
  <si>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</si>
  <si>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</si>
  <si>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</si>
  <si>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</si>
  <si>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</si>
  <si>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</si>
  <si>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</si>
  <si>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</si>
  <si>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</si>
  <si>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</si>
  <si>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</si>
  <si>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</si>
  <si>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</si>
  <si>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</si>
  <si>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</si>
  <si>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</si>
  <si>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</si>
  <si>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</si>
  <si>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</si>
  <si>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</si>
  <si>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</si>
  <si>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</si>
  <si>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</si>
  <si>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</si>
  <si>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</si>
  <si>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</si>
  <si>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</si>
  <si>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</si>
  <si>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</si>
  <si>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</si>
  <si>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</si>
  <si>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</si>
  <si>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</si>
  <si>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</si>
  <si>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</si>
  <si>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</si>
  <si>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</si>
  <si>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</si>
  <si>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</si>
  <si>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Rekonstrukce střešního pláště</t>
  </si>
  <si>
    <t>Palachova 4881, Chomutov - pavilon 3</t>
  </si>
  <si>
    <t>90</t>
  </si>
  <si>
    <t>Přípočty</t>
  </si>
  <si>
    <t>21</t>
  </si>
  <si>
    <t xml:space="preserve">Odvoz a uložení nebezpečného odpadu na skládku </t>
  </si>
  <si>
    <t>t</t>
  </si>
  <si>
    <t>99</t>
  </si>
  <si>
    <t>Staveništní přesun hmot</t>
  </si>
  <si>
    <t>22</t>
  </si>
  <si>
    <t xml:space="preserve">Přesun materiálu a odpadu v. do 9 m </t>
  </si>
  <si>
    <t>712</t>
  </si>
  <si>
    <t>Živičné krytiny</t>
  </si>
  <si>
    <t>4</t>
  </si>
  <si>
    <t xml:space="preserve">Demontáž, vysekání stávající krytiny 3 vrstvy </t>
  </si>
  <si>
    <t>m2</t>
  </si>
  <si>
    <t>5</t>
  </si>
  <si>
    <t>Izolace plochých střech, přitavením Podkladní pás Parabit V 60 S35, Penetral ALP</t>
  </si>
  <si>
    <t>30</t>
  </si>
  <si>
    <t>Izolace plochých střech, přitavením Roofspecial PV S5 - 25</t>
  </si>
  <si>
    <t>764</t>
  </si>
  <si>
    <t>Konstrukce klempířské</t>
  </si>
  <si>
    <t>6</t>
  </si>
  <si>
    <t xml:space="preserve">Demontáž klemp. prvků </t>
  </si>
  <si>
    <t>m</t>
  </si>
  <si>
    <t>31</t>
  </si>
  <si>
    <t xml:space="preserve">Oplechování atiky rš 700mm TiZn </t>
  </si>
  <si>
    <t xml:space="preserve">Krycí plech odvětrávací šachty 1,86m2 TiZn </t>
  </si>
  <si>
    <t>kpl</t>
  </si>
  <si>
    <t>7</t>
  </si>
  <si>
    <t>Stříška na odvětrání kanalizace 120, TiZn (PVC) + komínek</t>
  </si>
  <si>
    <t>18</t>
  </si>
  <si>
    <t>PVC střešní vpustě, demontáž + montáž (+ ochranný koš)</t>
  </si>
  <si>
    <t>2</t>
  </si>
  <si>
    <t>Ventilační turbína Lomanco BIB 14 demontáž, dodání a montáž</t>
  </si>
  <si>
    <t>766</t>
  </si>
  <si>
    <t>Konstrukce truhlářské</t>
  </si>
  <si>
    <t>3</t>
  </si>
  <si>
    <t xml:space="preserve">Demontáž stáv. bednění střech </t>
  </si>
  <si>
    <t>9</t>
  </si>
  <si>
    <t>8</t>
  </si>
  <si>
    <t>783</t>
  </si>
  <si>
    <t>Nátěry</t>
  </si>
  <si>
    <t>20</t>
  </si>
  <si>
    <t>Nátěr kov. prvků, oc. kcí syntetický žebřík, ant. stožáry</t>
  </si>
  <si>
    <t>M21</t>
  </si>
  <si>
    <t>Elektromontáže</t>
  </si>
  <si>
    <t>23</t>
  </si>
  <si>
    <t xml:space="preserve">Demontáž hromosvodové soustavy </t>
  </si>
  <si>
    <t>24</t>
  </si>
  <si>
    <t xml:space="preserve">Zřízení hromosvodové soustavy vč. revize </t>
  </si>
  <si>
    <t>Individuální mimostaveništní doprava</t>
  </si>
  <si>
    <t>Zařízení staveniště</t>
  </si>
  <si>
    <t>Magistrát města Chomutova</t>
  </si>
  <si>
    <t>Oprava poškozených trámů a dřevěného roštu lokální oprava - odhad 25%</t>
  </si>
  <si>
    <t xml:space="preserve">CENOVÁ NABÍDKA NA REKONSTRUKCI STŘEŠNÍHO PLÁŠTĚ PAVILONU 3.
</t>
  </si>
  <si>
    <t>VŘ</t>
  </si>
  <si>
    <t>Montáž bednění střech z desek OSB 4PD tl. 30mm (2x 15mm) na vazbu, se zámkem do lep.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</si>
</sst>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E12" sqref="E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70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 t="s">
        <v>122</v>
      </c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 t="s">
        <v>125</v>
      </c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Rekapitulace!A19</f>
        <v>Individuální mimostaveništní doprava</v>
      </c>
      <c r="E14" s="44"/>
      <c r="F14" s="45"/>
      <c r="G14" s="42">
        <f>Rekapitulace!I19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Rekapitulace!A20</f>
        <v>Zařízení staveniště</v>
      </c>
      <c r="E15" s="46"/>
      <c r="F15" s="47"/>
      <c r="G15" s="42">
        <f>Rekapitulace!I20</f>
        <v>0</v>
      </c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 t="s">
        <v>124</v>
      </c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G24" sqref="G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 xml:space="preserve"> Rekonstrukce střešního pláště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 xml:space="preserve"> Palachova 4881, Chomutov - pavilon 3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90</v>
      </c>
      <c r="B7" s="86" t="str">
        <f>Položky!C7</f>
        <v>Přípočty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ht="12.75">
      <c r="A8" s="171" t="str">
        <f>Položky!B10</f>
        <v>99</v>
      </c>
      <c r="B8" s="86" t="str">
        <f>Položky!C10</f>
        <v>Staveništní přesun hmot</v>
      </c>
      <c r="C8" s="87"/>
      <c r="D8" s="88"/>
      <c r="E8" s="172">
        <f>Položky!BA12</f>
        <v>0</v>
      </c>
      <c r="F8" s="173">
        <f>Položky!BB12</f>
        <v>0</v>
      </c>
      <c r="G8" s="173">
        <f>Položky!BC12</f>
        <v>0</v>
      </c>
      <c r="H8" s="173">
        <f>Položky!BD12</f>
        <v>0</v>
      </c>
      <c r="I8" s="174">
        <f>Položky!BE12</f>
        <v>0</v>
      </c>
    </row>
    <row r="9" spans="1:9" s="11" customFormat="1" ht="12.75">
      <c r="A9" s="171" t="str">
        <f>Položky!B13</f>
        <v>712</v>
      </c>
      <c r="B9" s="86" t="str">
        <f>Položky!C13</f>
        <v>Živičné krytiny</v>
      </c>
      <c r="C9" s="87"/>
      <c r="D9" s="88"/>
      <c r="E9" s="172">
        <f>Položky!BA17</f>
        <v>0</v>
      </c>
      <c r="F9" s="173">
        <f>Položky!BB17</f>
        <v>0</v>
      </c>
      <c r="G9" s="173">
        <f>Položky!BC17</f>
        <v>0</v>
      </c>
      <c r="H9" s="173">
        <f>Položky!BD17</f>
        <v>0</v>
      </c>
      <c r="I9" s="174">
        <f>Položky!BE17</f>
        <v>0</v>
      </c>
    </row>
    <row r="10" spans="1:9" s="11" customFormat="1" ht="12.75">
      <c r="A10" s="171" t="str">
        <f>Položky!B18</f>
        <v>764</v>
      </c>
      <c r="B10" s="86" t="str">
        <f>Položky!C18</f>
        <v>Konstrukce klempířské</v>
      </c>
      <c r="C10" s="87"/>
      <c r="D10" s="88"/>
      <c r="E10" s="172">
        <f>Položky!BA25</f>
        <v>0</v>
      </c>
      <c r="F10" s="173">
        <f>Položky!BB25</f>
        <v>0</v>
      </c>
      <c r="G10" s="173">
        <f>Položky!BC25</f>
        <v>0</v>
      </c>
      <c r="H10" s="173">
        <f>Položky!BD25</f>
        <v>0</v>
      </c>
      <c r="I10" s="174">
        <f>Položky!BE25</f>
        <v>0</v>
      </c>
    </row>
    <row r="11" spans="1:9" s="11" customFormat="1" ht="12.75">
      <c r="A11" s="171" t="str">
        <f>Položky!B26</f>
        <v>766</v>
      </c>
      <c r="B11" s="86" t="str">
        <f>Položky!C26</f>
        <v>Konstrukce truhlářské</v>
      </c>
      <c r="C11" s="87"/>
      <c r="D11" s="88"/>
      <c r="E11" s="172">
        <f>Položky!BA30</f>
        <v>0</v>
      </c>
      <c r="F11" s="173">
        <f>Položky!BB30</f>
        <v>0</v>
      </c>
      <c r="G11" s="173">
        <f>Položky!BC30</f>
        <v>0</v>
      </c>
      <c r="H11" s="173">
        <f>Položky!BD30</f>
        <v>0</v>
      </c>
      <c r="I11" s="174">
        <f>Položky!BE30</f>
        <v>0</v>
      </c>
    </row>
    <row r="12" spans="1:9" s="11" customFormat="1" ht="12.75">
      <c r="A12" s="171" t="str">
        <f>Položky!B31</f>
        <v>783</v>
      </c>
      <c r="B12" s="86" t="str">
        <f>Položky!C31</f>
        <v>Nátěry</v>
      </c>
      <c r="C12" s="87"/>
      <c r="D12" s="88"/>
      <c r="E12" s="172">
        <f>Položky!BA33</f>
        <v>0</v>
      </c>
      <c r="F12" s="173">
        <f>Položky!BB33</f>
        <v>0</v>
      </c>
      <c r="G12" s="173">
        <f>Položky!BC33</f>
        <v>0</v>
      </c>
      <c r="H12" s="173">
        <f>Položky!BD33</f>
        <v>0</v>
      </c>
      <c r="I12" s="174">
        <f>Položky!BE33</f>
        <v>0</v>
      </c>
    </row>
    <row r="13" spans="1:9" s="11" customFormat="1" ht="13.5" thickBot="1">
      <c r="A13" s="171" t="str">
        <f>Položky!B34</f>
        <v>M21</v>
      </c>
      <c r="B13" s="86" t="str">
        <f>Položky!C34</f>
        <v>Elektromontáže</v>
      </c>
      <c r="C13" s="87"/>
      <c r="D13" s="88"/>
      <c r="E13" s="172">
        <f>Položky!BA37</f>
        <v>0</v>
      </c>
      <c r="F13" s="173">
        <f>Položky!BB37</f>
        <v>0</v>
      </c>
      <c r="G13" s="173">
        <f>Položky!BC37</f>
        <v>0</v>
      </c>
      <c r="H13" s="173">
        <f>Položky!BD37</f>
        <v>0</v>
      </c>
      <c r="I13" s="174">
        <f>Položky!BE37</f>
        <v>0</v>
      </c>
    </row>
    <row r="14" spans="1:9" s="94" customFormat="1" ht="13.5" thickBot="1">
      <c r="A14" s="89"/>
      <c r="B14" s="81" t="s">
        <v>50</v>
      </c>
      <c r="C14" s="81"/>
      <c r="D14" s="90"/>
      <c r="E14" s="91">
        <f>SUM(E7:E13)</f>
        <v>0</v>
      </c>
      <c r="F14" s="92">
        <f>SUM(F7:F13)</f>
        <v>0</v>
      </c>
      <c r="G14" s="92">
        <f>SUM(G7:G13)</f>
        <v>0</v>
      </c>
      <c r="H14" s="92">
        <f>SUM(H7:H13)</f>
        <v>0</v>
      </c>
      <c r="I14" s="93">
        <f>SUM(I7:I13)</f>
        <v>0</v>
      </c>
    </row>
    <row r="15" spans="1:9" ht="12.75">
      <c r="A15" s="87"/>
      <c r="B15" s="87"/>
      <c r="C15" s="87"/>
      <c r="D15" s="87"/>
      <c r="E15" s="87"/>
      <c r="F15" s="87"/>
      <c r="G15" s="87"/>
      <c r="H15" s="87"/>
      <c r="I15" s="87"/>
    </row>
    <row r="16" spans="1:57" ht="19.5" customHeight="1">
      <c r="A16" s="95" t="s">
        <v>51</v>
      </c>
      <c r="B16" s="95"/>
      <c r="C16" s="95"/>
      <c r="D16" s="95"/>
      <c r="E16" s="95"/>
      <c r="F16" s="95"/>
      <c r="G16" s="96"/>
      <c r="H16" s="95"/>
      <c r="I16" s="95"/>
      <c r="BA16" s="30"/>
      <c r="BB16" s="30"/>
      <c r="BC16" s="30"/>
      <c r="BD16" s="30"/>
      <c r="BE16" s="30"/>
    </row>
    <row r="17" spans="1:9" ht="13.5" thickBot="1">
      <c r="A17" s="97"/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98" t="s">
        <v>52</v>
      </c>
      <c r="B18" s="99"/>
      <c r="C18" s="99"/>
      <c r="D18" s="100"/>
      <c r="E18" s="101" t="s">
        <v>53</v>
      </c>
      <c r="F18" s="102" t="s">
        <v>54</v>
      </c>
      <c r="G18" s="103" t="s">
        <v>55</v>
      </c>
      <c r="H18" s="104"/>
      <c r="I18" s="105" t="s">
        <v>53</v>
      </c>
    </row>
    <row r="19" spans="1:53" ht="12.75">
      <c r="A19" s="106" t="s">
        <v>120</v>
      </c>
      <c r="B19" s="107"/>
      <c r="C19" s="107"/>
      <c r="D19" s="108"/>
      <c r="E19" s="109">
        <v>0</v>
      </c>
      <c r="F19" s="110">
        <v>0</v>
      </c>
      <c r="G19" s="111">
        <f>CHOOSE(BA19+1,HSV+PSV,HSV+PSV+Mont,HSV+PSV+Dodavka+Mont,HSV,PSV,Mont,Dodavka,Mont+Dodavka,0)</f>
        <v>0</v>
      </c>
      <c r="H19" s="112"/>
      <c r="I19" s="113">
        <f>E19+F19*G19/100</f>
        <v>0</v>
      </c>
      <c r="BA19">
        <v>0</v>
      </c>
    </row>
    <row r="20" spans="1:53" ht="12.75">
      <c r="A20" s="106" t="s">
        <v>121</v>
      </c>
      <c r="B20" s="107"/>
      <c r="C20" s="107"/>
      <c r="D20" s="108"/>
      <c r="E20" s="109">
        <v>0</v>
      </c>
      <c r="F20" s="110">
        <v>0</v>
      </c>
      <c r="G20" s="111">
        <f>CHOOSE(BA20+1,HSV+PSV,HSV+PSV+Mont,HSV+PSV+Dodavka+Mont,HSV,PSV,Mont,Dodavka,Mont+Dodavka,0)</f>
        <v>0</v>
      </c>
      <c r="H20" s="112"/>
      <c r="I20" s="113">
        <f>E20+F20*G20/100</f>
        <v>0</v>
      </c>
      <c r="BA20">
        <v>0</v>
      </c>
    </row>
    <row r="21" spans="1:9" ht="13.5" thickBot="1">
      <c r="A21" s="114"/>
      <c r="B21" s="115" t="s">
        <v>56</v>
      </c>
      <c r="C21" s="116"/>
      <c r="D21" s="117"/>
      <c r="E21" s="118"/>
      <c r="F21" s="119"/>
      <c r="G21" s="119"/>
      <c r="H21" s="188">
        <f>SUM(I19:I20)</f>
        <v>0</v>
      </c>
      <c r="I21" s="189"/>
    </row>
    <row r="22" spans="1:9" ht="12.75">
      <c r="A22" s="97"/>
      <c r="B22" s="97"/>
      <c r="C22" s="97"/>
      <c r="D22" s="97"/>
      <c r="E22" s="97"/>
      <c r="F22" s="97"/>
      <c r="G22" s="97"/>
      <c r="H22" s="97"/>
      <c r="I22" s="97"/>
    </row>
    <row r="23" spans="2:9" ht="12.75">
      <c r="B23" s="94"/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0"/>
  <sheetViews>
    <sheetView showGridLines="0" showZeros="0" tabSelected="1" workbookViewId="0" topLeftCell="A1">
      <selection activeCell="C29" sqref="C29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 xml:space="preserve"> Rekonstrukce střešního pláště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 xml:space="preserve"> Palachova 4881, Chomutov - pavilon 3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71</v>
      </c>
      <c r="C7" s="145" t="s">
        <v>72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73</v>
      </c>
      <c r="C8" s="153" t="s">
        <v>74</v>
      </c>
      <c r="D8" s="154" t="s">
        <v>75</v>
      </c>
      <c r="E8" s="155">
        <v>9.21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57"/>
      <c r="B9" s="158" t="s">
        <v>68</v>
      </c>
      <c r="C9" s="159" t="str">
        <f>CONCATENATE(B7," ",C7)</f>
        <v>90 Přípočty</v>
      </c>
      <c r="D9" s="157"/>
      <c r="E9" s="160"/>
      <c r="F9" s="160"/>
      <c r="G9" s="161">
        <f>SUM(G7:G8)</f>
        <v>0</v>
      </c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5" ht="12.75">
      <c r="A10" s="143" t="s">
        <v>65</v>
      </c>
      <c r="B10" s="144" t="s">
        <v>76</v>
      </c>
      <c r="C10" s="145" t="s">
        <v>77</v>
      </c>
      <c r="D10" s="146"/>
      <c r="E10" s="147"/>
      <c r="F10" s="147"/>
      <c r="G10" s="148"/>
      <c r="H10" s="149"/>
      <c r="I10" s="149"/>
      <c r="O10" s="150">
        <v>1</v>
      </c>
    </row>
    <row r="11" spans="1:104" ht="12.75">
      <c r="A11" s="151">
        <v>2</v>
      </c>
      <c r="B11" s="152" t="s">
        <v>78</v>
      </c>
      <c r="C11" s="153" t="s">
        <v>79</v>
      </c>
      <c r="D11" s="154" t="s">
        <v>75</v>
      </c>
      <c r="E11" s="155">
        <v>15.72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57" ht="12.75">
      <c r="A12" s="157"/>
      <c r="B12" s="158" t="s">
        <v>68</v>
      </c>
      <c r="C12" s="159" t="str">
        <f>CONCATENATE(B10," ",C10)</f>
        <v>99 Staveništní přesun hmot</v>
      </c>
      <c r="D12" s="157"/>
      <c r="E12" s="160"/>
      <c r="F12" s="160"/>
      <c r="G12" s="161">
        <f>SUM(G10:G11)</f>
        <v>0</v>
      </c>
      <c r="O12" s="150">
        <v>4</v>
      </c>
      <c r="BA12" s="162">
        <f>SUM(BA10:BA11)</f>
        <v>0</v>
      </c>
      <c r="BB12" s="162">
        <f>SUM(BB10:BB11)</f>
        <v>0</v>
      </c>
      <c r="BC12" s="162">
        <f>SUM(BC10:BC11)</f>
        <v>0</v>
      </c>
      <c r="BD12" s="162">
        <f>SUM(BD10:BD11)</f>
        <v>0</v>
      </c>
      <c r="BE12" s="162">
        <f>SUM(BE10:BE11)</f>
        <v>0</v>
      </c>
    </row>
    <row r="13" spans="1:15" ht="12.75">
      <c r="A13" s="143" t="s">
        <v>65</v>
      </c>
      <c r="B13" s="144" t="s">
        <v>80</v>
      </c>
      <c r="C13" s="145" t="s">
        <v>81</v>
      </c>
      <c r="D13" s="146"/>
      <c r="E13" s="147"/>
      <c r="F13" s="147"/>
      <c r="G13" s="148"/>
      <c r="H13" s="149"/>
      <c r="I13" s="149"/>
      <c r="O13" s="150">
        <v>1</v>
      </c>
    </row>
    <row r="14" spans="1:104" ht="12.75">
      <c r="A14" s="151">
        <v>3</v>
      </c>
      <c r="B14" s="152" t="s">
        <v>82</v>
      </c>
      <c r="C14" s="153" t="s">
        <v>83</v>
      </c>
      <c r="D14" s="154" t="s">
        <v>84</v>
      </c>
      <c r="E14" s="155">
        <v>307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3</v>
      </c>
      <c r="AZ14" s="123">
        <v>2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04" ht="22.5">
      <c r="A15" s="151">
        <v>4</v>
      </c>
      <c r="B15" s="152" t="s">
        <v>85</v>
      </c>
      <c r="C15" s="153" t="s">
        <v>86</v>
      </c>
      <c r="D15" s="154" t="s">
        <v>84</v>
      </c>
      <c r="E15" s="155">
        <v>307</v>
      </c>
      <c r="F15" s="155">
        <v>0</v>
      </c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4</v>
      </c>
      <c r="AZ15" s="123">
        <v>2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104" ht="22.5">
      <c r="A16" s="151">
        <v>5</v>
      </c>
      <c r="B16" s="152" t="s">
        <v>87</v>
      </c>
      <c r="C16" s="153" t="s">
        <v>88</v>
      </c>
      <c r="D16" s="154" t="s">
        <v>84</v>
      </c>
      <c r="E16" s="155">
        <v>307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5</v>
      </c>
      <c r="AZ16" s="123">
        <v>2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57" ht="12.75">
      <c r="A17" s="157"/>
      <c r="B17" s="158" t="s">
        <v>68</v>
      </c>
      <c r="C17" s="159" t="str">
        <f>CONCATENATE(B13," ",C13)</f>
        <v>712 Živičné krytiny</v>
      </c>
      <c r="D17" s="157"/>
      <c r="E17" s="160"/>
      <c r="F17" s="160"/>
      <c r="G17" s="161">
        <f>SUM(G13:G16)</f>
        <v>0</v>
      </c>
      <c r="O17" s="150">
        <v>4</v>
      </c>
      <c r="BA17" s="162">
        <f>SUM(BA13:BA16)</f>
        <v>0</v>
      </c>
      <c r="BB17" s="162">
        <f>SUM(BB13:BB16)</f>
        <v>0</v>
      </c>
      <c r="BC17" s="162">
        <f>SUM(BC13:BC16)</f>
        <v>0</v>
      </c>
      <c r="BD17" s="162">
        <f>SUM(BD13:BD16)</f>
        <v>0</v>
      </c>
      <c r="BE17" s="162">
        <f>SUM(BE13:BE16)</f>
        <v>0</v>
      </c>
    </row>
    <row r="18" spans="1:15" ht="12.75">
      <c r="A18" s="143" t="s">
        <v>65</v>
      </c>
      <c r="B18" s="144" t="s">
        <v>89</v>
      </c>
      <c r="C18" s="145" t="s">
        <v>90</v>
      </c>
      <c r="D18" s="146"/>
      <c r="E18" s="147"/>
      <c r="F18" s="147"/>
      <c r="G18" s="148"/>
      <c r="H18" s="149"/>
      <c r="I18" s="149"/>
      <c r="O18" s="150">
        <v>1</v>
      </c>
    </row>
    <row r="19" spans="1:104" ht="12.75">
      <c r="A19" s="151">
        <v>6</v>
      </c>
      <c r="B19" s="152" t="s">
        <v>91</v>
      </c>
      <c r="C19" s="153" t="s">
        <v>92</v>
      </c>
      <c r="D19" s="154" t="s">
        <v>93</v>
      </c>
      <c r="E19" s="155">
        <v>68.2</v>
      </c>
      <c r="F19" s="155">
        <v>0</v>
      </c>
      <c r="G19" s="156">
        <f aca="true" t="shared" si="0" ref="G19:G24">E19*F19</f>
        <v>0</v>
      </c>
      <c r="O19" s="150">
        <v>2</v>
      </c>
      <c r="AA19" s="123">
        <v>12</v>
      </c>
      <c r="AB19" s="123">
        <v>0</v>
      </c>
      <c r="AC19" s="123">
        <v>6</v>
      </c>
      <c r="AZ19" s="123">
        <v>2</v>
      </c>
      <c r="BA19" s="123">
        <f aca="true" t="shared" si="1" ref="BA19:BA24">IF(AZ19=1,G19,0)</f>
        <v>0</v>
      </c>
      <c r="BB19" s="123">
        <f aca="true" t="shared" si="2" ref="BB19:BB24">IF(AZ19=2,G19,0)</f>
        <v>0</v>
      </c>
      <c r="BC19" s="123">
        <f aca="true" t="shared" si="3" ref="BC19:BC24">IF(AZ19=3,G19,0)</f>
        <v>0</v>
      </c>
      <c r="BD19" s="123">
        <f aca="true" t="shared" si="4" ref="BD19:BD24">IF(AZ19=4,G19,0)</f>
        <v>0</v>
      </c>
      <c r="BE19" s="123">
        <f aca="true" t="shared" si="5" ref="BE19:BE24">IF(AZ19=5,G19,0)</f>
        <v>0</v>
      </c>
      <c r="CZ19" s="123">
        <v>0</v>
      </c>
    </row>
    <row r="20" spans="1:104" ht="12.75">
      <c r="A20" s="151">
        <v>7</v>
      </c>
      <c r="B20" s="152" t="s">
        <v>94</v>
      </c>
      <c r="C20" s="153" t="s">
        <v>95</v>
      </c>
      <c r="D20" s="154" t="s">
        <v>93</v>
      </c>
      <c r="E20" s="155">
        <v>68.2</v>
      </c>
      <c r="F20" s="155">
        <v>0</v>
      </c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7</v>
      </c>
      <c r="AZ20" s="123">
        <v>2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</v>
      </c>
    </row>
    <row r="21" spans="1:104" ht="12.75">
      <c r="A21" s="151">
        <v>8</v>
      </c>
      <c r="B21" s="152" t="s">
        <v>66</v>
      </c>
      <c r="C21" s="153" t="s">
        <v>96</v>
      </c>
      <c r="D21" s="154" t="s">
        <v>97</v>
      </c>
      <c r="E21" s="155">
        <v>1</v>
      </c>
      <c r="F21" s="155">
        <v>0</v>
      </c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8</v>
      </c>
      <c r="AZ21" s="123">
        <v>2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ht="22.5">
      <c r="A22" s="151">
        <v>9</v>
      </c>
      <c r="B22" s="152" t="s">
        <v>98</v>
      </c>
      <c r="C22" s="153" t="s">
        <v>99</v>
      </c>
      <c r="D22" s="154" t="s">
        <v>67</v>
      </c>
      <c r="E22" s="155">
        <v>14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9</v>
      </c>
      <c r="AZ22" s="123">
        <v>2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 ht="22.5">
      <c r="A23" s="151">
        <v>10</v>
      </c>
      <c r="B23" s="152" t="s">
        <v>100</v>
      </c>
      <c r="C23" s="153" t="s">
        <v>101</v>
      </c>
      <c r="D23" s="154" t="s">
        <v>67</v>
      </c>
      <c r="E23" s="155">
        <v>2</v>
      </c>
      <c r="F23" s="155">
        <v>0</v>
      </c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10</v>
      </c>
      <c r="AZ23" s="123">
        <v>2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ht="22.5">
      <c r="A24" s="151">
        <v>11</v>
      </c>
      <c r="B24" s="152" t="s">
        <v>102</v>
      </c>
      <c r="C24" s="153" t="s">
        <v>103</v>
      </c>
      <c r="D24" s="154" t="s">
        <v>67</v>
      </c>
      <c r="E24" s="155">
        <v>1</v>
      </c>
      <c r="F24" s="155">
        <v>0</v>
      </c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11</v>
      </c>
      <c r="AZ24" s="123">
        <v>2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</v>
      </c>
    </row>
    <row r="25" spans="1:57" ht="12.75">
      <c r="A25" s="157"/>
      <c r="B25" s="158" t="s">
        <v>68</v>
      </c>
      <c r="C25" s="159" t="str">
        <f>CONCATENATE(B18," ",C18)</f>
        <v>764 Konstrukce klempířské</v>
      </c>
      <c r="D25" s="157"/>
      <c r="E25" s="160"/>
      <c r="F25" s="160"/>
      <c r="G25" s="161">
        <f>SUM(G18:G24)</f>
        <v>0</v>
      </c>
      <c r="O25" s="150">
        <v>4</v>
      </c>
      <c r="BA25" s="162">
        <f>SUM(BA18:BA24)</f>
        <v>0</v>
      </c>
      <c r="BB25" s="162">
        <f>SUM(BB18:BB24)</f>
        <v>0</v>
      </c>
      <c r="BC25" s="162">
        <f>SUM(BC18:BC24)</f>
        <v>0</v>
      </c>
      <c r="BD25" s="162">
        <f>SUM(BD18:BD24)</f>
        <v>0</v>
      </c>
      <c r="BE25" s="162">
        <f>SUM(BE18:BE24)</f>
        <v>0</v>
      </c>
    </row>
    <row r="26" spans="1:15" ht="12.75">
      <c r="A26" s="143" t="s">
        <v>65</v>
      </c>
      <c r="B26" s="144" t="s">
        <v>104</v>
      </c>
      <c r="C26" s="145" t="s">
        <v>105</v>
      </c>
      <c r="D26" s="146"/>
      <c r="E26" s="147"/>
      <c r="F26" s="147"/>
      <c r="G26" s="148"/>
      <c r="H26" s="149"/>
      <c r="I26" s="149"/>
      <c r="O26" s="150">
        <v>1</v>
      </c>
    </row>
    <row r="27" spans="1:104" ht="12.75">
      <c r="A27" s="151">
        <v>12</v>
      </c>
      <c r="B27" s="152" t="s">
        <v>106</v>
      </c>
      <c r="C27" s="153" t="s">
        <v>107</v>
      </c>
      <c r="D27" s="154" t="s">
        <v>84</v>
      </c>
      <c r="E27" s="155">
        <v>268.14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12</v>
      </c>
      <c r="AZ27" s="123">
        <v>2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104" ht="22.5">
      <c r="A28" s="151">
        <v>13</v>
      </c>
      <c r="B28" s="152" t="s">
        <v>108</v>
      </c>
      <c r="C28" s="153" t="s">
        <v>123</v>
      </c>
      <c r="D28" s="154" t="s">
        <v>97</v>
      </c>
      <c r="E28" s="155">
        <v>1</v>
      </c>
      <c r="F28" s="155">
        <v>0</v>
      </c>
      <c r="G28" s="156">
        <f>E28*F28</f>
        <v>0</v>
      </c>
      <c r="O28" s="150">
        <v>2</v>
      </c>
      <c r="AA28" s="123">
        <v>12</v>
      </c>
      <c r="AB28" s="123">
        <v>0</v>
      </c>
      <c r="AC28" s="123">
        <v>13</v>
      </c>
      <c r="AZ28" s="123">
        <v>2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104" ht="22.5">
      <c r="A29" s="151">
        <v>14</v>
      </c>
      <c r="B29" s="152" t="s">
        <v>109</v>
      </c>
      <c r="C29" s="153" t="s">
        <v>126</v>
      </c>
      <c r="D29" s="154" t="s">
        <v>84</v>
      </c>
      <c r="E29" s="155">
        <v>268.14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14</v>
      </c>
      <c r="AZ29" s="123">
        <v>2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</v>
      </c>
    </row>
    <row r="30" spans="1:57" ht="12.75">
      <c r="A30" s="157"/>
      <c r="B30" s="158" t="s">
        <v>68</v>
      </c>
      <c r="C30" s="159" t="str">
        <f>CONCATENATE(B26," ",C26)</f>
        <v>766 Konstrukce truhlářské</v>
      </c>
      <c r="D30" s="157"/>
      <c r="E30" s="160"/>
      <c r="F30" s="160"/>
      <c r="G30" s="161">
        <f>SUM(G26:G29)</f>
        <v>0</v>
      </c>
      <c r="O30" s="150">
        <v>4</v>
      </c>
      <c r="BA30" s="162">
        <f>SUM(BA26:BA29)</f>
        <v>0</v>
      </c>
      <c r="BB30" s="162">
        <f>SUM(BB26:BB29)</f>
        <v>0</v>
      </c>
      <c r="BC30" s="162">
        <f>SUM(BC26:BC29)</f>
        <v>0</v>
      </c>
      <c r="BD30" s="162">
        <f>SUM(BD26:BD29)</f>
        <v>0</v>
      </c>
      <c r="BE30" s="162">
        <f>SUM(BE26:BE29)</f>
        <v>0</v>
      </c>
    </row>
    <row r="31" spans="1:15" ht="12.75">
      <c r="A31" s="143" t="s">
        <v>65</v>
      </c>
      <c r="B31" s="144" t="s">
        <v>110</v>
      </c>
      <c r="C31" s="145" t="s">
        <v>111</v>
      </c>
      <c r="D31" s="146"/>
      <c r="E31" s="147"/>
      <c r="F31" s="147"/>
      <c r="G31" s="148"/>
      <c r="H31" s="149"/>
      <c r="I31" s="149"/>
      <c r="O31" s="150">
        <v>1</v>
      </c>
    </row>
    <row r="32" spans="1:104" ht="12.75">
      <c r="A32" s="151">
        <v>15</v>
      </c>
      <c r="B32" s="152" t="s">
        <v>112</v>
      </c>
      <c r="C32" s="153" t="s">
        <v>113</v>
      </c>
      <c r="D32" s="154" t="s">
        <v>97</v>
      </c>
      <c r="E32" s="155">
        <v>1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15</v>
      </c>
      <c r="AZ32" s="123">
        <v>2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</v>
      </c>
    </row>
    <row r="33" spans="1:57" ht="12.75">
      <c r="A33" s="157"/>
      <c r="B33" s="158" t="s">
        <v>68</v>
      </c>
      <c r="C33" s="159" t="str">
        <f>CONCATENATE(B31," ",C31)</f>
        <v>783 Nátěry</v>
      </c>
      <c r="D33" s="157"/>
      <c r="E33" s="160"/>
      <c r="F33" s="160"/>
      <c r="G33" s="161">
        <f>SUM(G31:G32)</f>
        <v>0</v>
      </c>
      <c r="O33" s="150">
        <v>4</v>
      </c>
      <c r="BA33" s="162">
        <f>SUM(BA31:BA32)</f>
        <v>0</v>
      </c>
      <c r="BB33" s="162">
        <f>SUM(BB31:BB32)</f>
        <v>0</v>
      </c>
      <c r="BC33" s="162">
        <f>SUM(BC31:BC32)</f>
        <v>0</v>
      </c>
      <c r="BD33" s="162">
        <f>SUM(BD31:BD32)</f>
        <v>0</v>
      </c>
      <c r="BE33" s="162">
        <f>SUM(BE31:BE32)</f>
        <v>0</v>
      </c>
    </row>
    <row r="34" spans="1:15" ht="12.75">
      <c r="A34" s="143" t="s">
        <v>65</v>
      </c>
      <c r="B34" s="144" t="s">
        <v>114</v>
      </c>
      <c r="C34" s="145" t="s">
        <v>115</v>
      </c>
      <c r="D34" s="146"/>
      <c r="E34" s="147"/>
      <c r="F34" s="147"/>
      <c r="G34" s="148"/>
      <c r="H34" s="149"/>
      <c r="I34" s="149"/>
      <c r="O34" s="150">
        <v>1</v>
      </c>
    </row>
    <row r="35" spans="1:104" ht="12.75">
      <c r="A35" s="151">
        <v>16</v>
      </c>
      <c r="B35" s="152" t="s">
        <v>116</v>
      </c>
      <c r="C35" s="153" t="s">
        <v>117</v>
      </c>
      <c r="D35" s="154" t="s">
        <v>93</v>
      </c>
      <c r="E35" s="155">
        <v>90</v>
      </c>
      <c r="F35" s="155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16</v>
      </c>
      <c r="AZ35" s="123">
        <v>4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04" ht="12.75">
      <c r="A36" s="151">
        <v>17</v>
      </c>
      <c r="B36" s="152" t="s">
        <v>118</v>
      </c>
      <c r="C36" s="153" t="s">
        <v>119</v>
      </c>
      <c r="D36" s="154" t="s">
        <v>93</v>
      </c>
      <c r="E36" s="155">
        <v>118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17</v>
      </c>
      <c r="AZ36" s="123">
        <v>4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57" ht="12.75">
      <c r="A37" s="157"/>
      <c r="B37" s="158" t="s">
        <v>68</v>
      </c>
      <c r="C37" s="159" t="str">
        <f>CONCATENATE(B34," ",C34)</f>
        <v>M21 Elektromontáže</v>
      </c>
      <c r="D37" s="157"/>
      <c r="E37" s="160"/>
      <c r="F37" s="160"/>
      <c r="G37" s="161">
        <f>SUM(G34:G36)</f>
        <v>0</v>
      </c>
      <c r="O37" s="150">
        <v>4</v>
      </c>
      <c r="BA37" s="162">
        <f>SUM(BA34:BA36)</f>
        <v>0</v>
      </c>
      <c r="BB37" s="162">
        <f>SUM(BB34:BB36)</f>
        <v>0</v>
      </c>
      <c r="BC37" s="162">
        <f>SUM(BC34:BC36)</f>
        <v>0</v>
      </c>
      <c r="BD37" s="162">
        <f>SUM(BD34:BD36)</f>
        <v>0</v>
      </c>
      <c r="BE37" s="162">
        <f>SUM(BE34:BE36)</f>
        <v>0</v>
      </c>
    </row>
    <row r="38" spans="1:7" ht="12.75">
      <c r="A38" s="124"/>
      <c r="B38" s="124"/>
      <c r="C38" s="124"/>
      <c r="D38" s="124"/>
      <c r="E38" s="124"/>
      <c r="F38" s="124"/>
      <c r="G38" s="124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spans="1:7" ht="12.75">
      <c r="A61" s="163"/>
      <c r="B61" s="163"/>
      <c r="C61" s="163"/>
      <c r="D61" s="163"/>
      <c r="E61" s="163"/>
      <c r="F61" s="163"/>
      <c r="G61" s="163"/>
    </row>
    <row r="62" spans="1:7" ht="12.75">
      <c r="A62" s="163"/>
      <c r="B62" s="163"/>
      <c r="C62" s="163"/>
      <c r="D62" s="163"/>
      <c r="E62" s="163"/>
      <c r="F62" s="163"/>
      <c r="G62" s="163"/>
    </row>
    <row r="63" spans="1:7" ht="12.75">
      <c r="A63" s="163"/>
      <c r="B63" s="163"/>
      <c r="C63" s="163"/>
      <c r="D63" s="163"/>
      <c r="E63" s="163"/>
      <c r="F63" s="163"/>
      <c r="G63" s="163"/>
    </row>
    <row r="64" spans="1:7" ht="12.75">
      <c r="A64" s="163"/>
      <c r="B64" s="163"/>
      <c r="C64" s="163"/>
      <c r="D64" s="163"/>
      <c r="E64" s="163"/>
      <c r="F64" s="163"/>
      <c r="G64" s="16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spans="1:2" ht="12.75">
      <c r="A96" s="164"/>
      <c r="B96" s="164"/>
    </row>
    <row r="97" spans="1:7" ht="12.75">
      <c r="A97" s="163"/>
      <c r="B97" s="163"/>
      <c r="C97" s="166"/>
      <c r="D97" s="166"/>
      <c r="E97" s="167"/>
      <c r="F97" s="166"/>
      <c r="G97" s="168"/>
    </row>
    <row r="98" spans="1:7" ht="12.75">
      <c r="A98" s="169"/>
      <c r="B98" s="169"/>
      <c r="C98" s="163"/>
      <c r="D98" s="163"/>
      <c r="E98" s="170"/>
      <c r="F98" s="163"/>
      <c r="G98" s="163"/>
    </row>
    <row r="99" spans="1:7" ht="12.75">
      <c r="A99" s="163"/>
      <c r="B99" s="163"/>
      <c r="C99" s="163"/>
      <c r="D99" s="163"/>
      <c r="E99" s="170"/>
      <c r="F99" s="163"/>
      <c r="G99" s="163"/>
    </row>
    <row r="100" spans="1:7" ht="12.75">
      <c r="A100" s="163"/>
      <c r="B100" s="163"/>
      <c r="C100" s="163"/>
      <c r="D100" s="163"/>
      <c r="E100" s="170"/>
      <c r="F100" s="163"/>
      <c r="G100" s="163"/>
    </row>
    <row r="101" spans="1:7" ht="12.75">
      <c r="A101" s="163"/>
      <c r="B101" s="163"/>
      <c r="C101" s="163"/>
      <c r="D101" s="163"/>
      <c r="E101" s="170"/>
      <c r="F101" s="163"/>
      <c r="G101" s="163"/>
    </row>
    <row r="102" spans="1:7" ht="12.75">
      <c r="A102" s="163"/>
      <c r="B102" s="163"/>
      <c r="C102" s="163"/>
      <c r="D102" s="163"/>
      <c r="E102" s="170"/>
      <c r="F102" s="163"/>
      <c r="G102" s="163"/>
    </row>
    <row r="103" spans="1:7" ht="12.75">
      <c r="A103" s="163"/>
      <c r="B103" s="163"/>
      <c r="C103" s="163"/>
      <c r="D103" s="163"/>
      <c r="E103" s="170"/>
      <c r="F103" s="163"/>
      <c r="G103" s="163"/>
    </row>
    <row r="104" spans="1:7" ht="12.75">
      <c r="A104" s="163"/>
      <c r="B104" s="163"/>
      <c r="C104" s="163"/>
      <c r="D104" s="163"/>
      <c r="E104" s="170"/>
      <c r="F104" s="163"/>
      <c r="G104" s="163"/>
    </row>
    <row r="105" spans="1:7" ht="12.75">
      <c r="A105" s="163"/>
      <c r="B105" s="163"/>
      <c r="C105" s="163"/>
      <c r="D105" s="163"/>
      <c r="E105" s="170"/>
      <c r="F105" s="163"/>
      <c r="G105" s="163"/>
    </row>
    <row r="106" spans="1:7" ht="12.75">
      <c r="A106" s="163"/>
      <c r="B106" s="163"/>
      <c r="C106" s="163"/>
      <c r="D106" s="163"/>
      <c r="E106" s="170"/>
      <c r="F106" s="163"/>
      <c r="G106" s="163"/>
    </row>
    <row r="107" spans="1:7" ht="12.75">
      <c r="A107" s="163"/>
      <c r="B107" s="163"/>
      <c r="C107" s="163"/>
      <c r="D107" s="163"/>
      <c r="E107" s="170"/>
      <c r="F107" s="163"/>
      <c r="G107" s="163"/>
    </row>
    <row r="108" spans="1:7" ht="12.75">
      <c r="A108" s="163"/>
      <c r="B108" s="163"/>
      <c r="C108" s="163"/>
      <c r="D108" s="163"/>
      <c r="E108" s="170"/>
      <c r="F108" s="163"/>
      <c r="G108" s="163"/>
    </row>
    <row r="109" spans="1:7" ht="12.75">
      <c r="A109" s="163"/>
      <c r="B109" s="163"/>
      <c r="C109" s="163"/>
      <c r="D109" s="163"/>
      <c r="E109" s="170"/>
      <c r="F109" s="163"/>
      <c r="G109" s="163"/>
    </row>
    <row r="110" spans="1:7" ht="12.75">
      <c r="A110" s="163"/>
      <c r="B110" s="163"/>
      <c r="C110" s="163"/>
      <c r="D110" s="163"/>
      <c r="E110" s="170"/>
      <c r="F110" s="163"/>
      <c r="G110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Cestmir</dc:creator>
  <cp:keywords/>
  <dc:description/>
  <cp:lastModifiedBy>Cestmir</cp:lastModifiedBy>
  <dcterms:created xsi:type="dcterms:W3CDTF">2019-04-23T06:10:48Z</dcterms:created>
  <dcterms:modified xsi:type="dcterms:W3CDTF">2019-05-24T09:00:53Z</dcterms:modified>
  <cp:category/>
  <cp:version/>
  <cp:contentType/>
  <cp:contentStatus/>
</cp:coreProperties>
</file>