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6" yWindow="528" windowWidth="20736" windowHeight="11760" activeTab="0"/>
  </bookViews>
  <sheets>
    <sheet name="2018-MAN-RO - rozšíření M..." sheetId="2" r:id="rId1"/>
    <sheet name="List1" sheetId="3" r:id="rId2"/>
  </sheets>
  <definedNames>
    <definedName name="_xlnm.Print_Area" localSheetId="0">'2018-MAN-RO - rozšíření M...'!$C$4:$Q$69,'2018-MAN-RO - rozšíření M...'!$C$75:$Q$99,'2018-MAN-RO - rozšíření M...'!$C$105:$Q$153</definedName>
    <definedName name="_xlnm.Print_Titles" localSheetId="0">'2018-MAN-RO - rozšíření M...'!$114:$114</definedName>
  </definedNames>
  <calcPr calcId="145621"/>
</workbook>
</file>

<file path=xl/sharedStrings.xml><?xml version="1.0" encoding="utf-8"?>
<sst xmlns="http://schemas.openxmlformats.org/spreadsheetml/2006/main" count="551" uniqueCount="247">
  <si>
    <t>List obsahuje:</t>
  </si>
  <si>
    <t/>
  </si>
  <si>
    <t>False</t>
  </si>
  <si>
    <t>optimalizováno pro tisk sestav ve formátu A4 - na výšku</t>
  </si>
  <si>
    <t>Stavba:</t>
  </si>
  <si>
    <t>JKSO:</t>
  </si>
  <si>
    <t>CC-CZ:</t>
  </si>
  <si>
    <t>1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</si>
  <si>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</si>
  <si>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</si>
  <si>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</si>
  <si>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</si>
  <si>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</si>
  <si>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</si>
  <si>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</si>
  <si>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</si>
  <si>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</si>
  <si>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</si>
  <si>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</si>
  <si>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</si>
  <si>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</si>
  <si>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</si>
  <si>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</si>
  <si>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</si>
  <si>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</si>
  <si>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</si>
  <si>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</si>
  <si>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</si>
  <si>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</si>
  <si>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</si>
  <si>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</si>
  <si>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</si>
  <si>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</si>
  <si>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</si>
  <si>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</si>
  <si>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</si>
  <si>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</si>
  <si>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{b7a75332-7377-49e2-9bb6-7f6068f39117}</t>
  </si>
  <si>
    <t>Celkové náklady za stavbu 1) + 2)</t>
  </si>
  <si>
    <t>1) Krycí list rozpočtu</t>
  </si>
  <si>
    <t>2) Rekapitulace rozpočtu</t>
  </si>
  <si>
    <t>3) Rozpočet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</si>
  <si>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</si>
  <si>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</si>
  <si>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</si>
  <si>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</si>
  <si>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</si>
  <si>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</si>
  <si>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</si>
  <si>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</si>
  <si>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</si>
  <si>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</si>
  <si>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</si>
  <si>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práce-bourání</t>
  </si>
  <si>
    <t xml:space="preserve">      99 - Přesun hmot</t>
  </si>
  <si>
    <t>M - Práce a dodávky M</t>
  </si>
  <si>
    <t xml:space="preserve">    46-M - Zemní práce při extr.mont.pracích</t>
  </si>
  <si>
    <t>HZS - Hodinové zúčtovací sazby</t>
  </si>
  <si>
    <t xml:space="preserve">    N01 - Nepojmenovaný díl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</si>
  <si>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</si>
  <si>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</si>
  <si>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</si>
  <si>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</si>
  <si>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</si>
  <si>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</si>
  <si>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</si>
  <si>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</si>
  <si>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ROZPOCET</t>
  </si>
  <si>
    <t>K</t>
  </si>
  <si>
    <t>t</t>
  </si>
  <si>
    <t>4</t>
  </si>
  <si>
    <t>3</t>
  </si>
  <si>
    <t>385800174</t>
  </si>
  <si>
    <t>Vytyčení trasy inženýrských sítí v zastavěném prostoru</t>
  </si>
  <si>
    <t>km</t>
  </si>
  <si>
    <t>64</t>
  </si>
  <si>
    <t>905531574</t>
  </si>
  <si>
    <t>m3</t>
  </si>
  <si>
    <t>1368132248</t>
  </si>
  <si>
    <t>Odstranění travnatého porostu, kosení a shrabávání trávy</t>
  </si>
  <si>
    <t>m2</t>
  </si>
  <si>
    <t>839268566</t>
  </si>
  <si>
    <t>Odstranění podkladu nebo krytu komunikace z betonu prostého tloušťky do 15 cm</t>
  </si>
  <si>
    <t>1503443741</t>
  </si>
  <si>
    <t>Hloubení kabelových nezapažených rýh ručně š 35 cm, hl 90 cm, v hornině tř 3</t>
  </si>
  <si>
    <t>m</t>
  </si>
  <si>
    <t>177595576</t>
  </si>
  <si>
    <t>Hloubení kabelových nezapažených rýh ručně š 50 cm, hl 120 cm, v hornině tř 3</t>
  </si>
  <si>
    <t>933075771</t>
  </si>
  <si>
    <t>Lože kabelů z písku nebo štěrkopísku tl 5 cm nad kabel, kryté plastovou deskou, š lože do 50 cm</t>
  </si>
  <si>
    <t>891428168</t>
  </si>
  <si>
    <t>M</t>
  </si>
  <si>
    <t>128</t>
  </si>
  <si>
    <t>1648375800</t>
  </si>
  <si>
    <t>Provizorní zajištění kabelů ve výkopech při jejich křížení</t>
  </si>
  <si>
    <t>kus</t>
  </si>
  <si>
    <t>-763499643</t>
  </si>
  <si>
    <t>Provizorní zajištění kabelů ve výkopech při jejich souběhu</t>
  </si>
  <si>
    <t>56922157</t>
  </si>
  <si>
    <t>1233701614</t>
  </si>
  <si>
    <t>Zásyp rýh ručně šířky 35 cm, hloubky 70 cm, z horniny třídy 3</t>
  </si>
  <si>
    <t>966353247</t>
  </si>
  <si>
    <t>Zásyp rýh ručně šířky 50 cm, hloubky 90 cm, z horniny třídy 3</t>
  </si>
  <si>
    <t>328138278</t>
  </si>
  <si>
    <t>Vodorovné přemístění horniny jakékoliv třídy do 50 m</t>
  </si>
  <si>
    <t>797713031</t>
  </si>
  <si>
    <t>Odvoz suti a vybouraných hmot do 1 km</t>
  </si>
  <si>
    <t>-1899831094</t>
  </si>
  <si>
    <t>Příplatek k odvozu suti a vybouraných hmot za každý další 1 km</t>
  </si>
  <si>
    <t>-1227109512</t>
  </si>
  <si>
    <t>Zatravnění včetně zalití vodou na rovině</t>
  </si>
  <si>
    <t>-1556496055</t>
  </si>
  <si>
    <t>Provizorní úprava terénu se zhutněním, v hornině tř 3</t>
  </si>
  <si>
    <t>-12019111</t>
  </si>
  <si>
    <t>821132166</t>
  </si>
  <si>
    <t>Vybourání otvorů ve zdivu betonovém plochy do 0,25 m2, tloušťky do 30 cm</t>
  </si>
  <si>
    <t>-608909302</t>
  </si>
  <si>
    <t>Vybourání otvorů ve zdivu betonovém plochy do 0,25 m2, tloušťky do 60 cm</t>
  </si>
  <si>
    <t>553331996</t>
  </si>
  <si>
    <t>Hodinová zúčtovací sazba geodet-zaměření skutečného provedení</t>
  </si>
  <si>
    <t>hod</t>
  </si>
  <si>
    <t>Instalace trubičky v budově</t>
  </si>
  <si>
    <t>Kalibrace a tlaková zkouška trubiček - stavba</t>
  </si>
  <si>
    <t>Montáž rozvaděče optického</t>
  </si>
  <si>
    <t>Montáž spojky, koncov., průchod.,reduk.</t>
  </si>
  <si>
    <t>Svaření jednotlivého vlákna v přístupové sítí</t>
  </si>
  <si>
    <t>Utěsnění  kabel. otvoru proti vlhkosti</t>
  </si>
  <si>
    <t>Zafukování mikrokabelu</t>
  </si>
  <si>
    <t>Deska krycí plast. 300x1000 mm</t>
  </si>
  <si>
    <t>Fólie výstražná 330mm PE oranžová</t>
  </si>
  <si>
    <t>Mini Marker 1401 3M Ball</t>
  </si>
  <si>
    <t>Ochrana svarů trubičková PSS45-1, 45mm</t>
  </si>
  <si>
    <t>Pigtail E2000</t>
  </si>
  <si>
    <t>Trubka vrapovaná 110/94</t>
  </si>
  <si>
    <t>Zřízení doprav. značení malého rozsahu</t>
  </si>
  <si>
    <t>MOT - Materiál optické trasy</t>
  </si>
  <si>
    <t>MPOT - Montážní práce optické trasy</t>
  </si>
  <si>
    <t>HZS2</t>
  </si>
  <si>
    <t>HZS3</t>
  </si>
  <si>
    <t>MPOT1</t>
  </si>
  <si>
    <t>MPOT2</t>
  </si>
  <si>
    <t>MPOT4</t>
  </si>
  <si>
    <t>MPOT5</t>
  </si>
  <si>
    <t>MPOT6</t>
  </si>
  <si>
    <t>MPOT8</t>
  </si>
  <si>
    <t>MPOT10</t>
  </si>
  <si>
    <t>MPOT14</t>
  </si>
  <si>
    <t>MOT2</t>
  </si>
  <si>
    <t>MOT4</t>
  </si>
  <si>
    <t>MOT5</t>
  </si>
  <si>
    <t>MOT8</t>
  </si>
  <si>
    <t>MOT9</t>
  </si>
  <si>
    <t>MOT10</t>
  </si>
  <si>
    <t>MOT11</t>
  </si>
  <si>
    <t>MOT12</t>
  </si>
  <si>
    <t>MOT13</t>
  </si>
  <si>
    <t>MOT14</t>
  </si>
  <si>
    <t>MOT15</t>
  </si>
  <si>
    <t>MOT16</t>
  </si>
  <si>
    <t>MOT17</t>
  </si>
  <si>
    <t>MOT18</t>
  </si>
  <si>
    <t>MOT20</t>
  </si>
  <si>
    <t>MOT22</t>
  </si>
  <si>
    <t>MOT23</t>
  </si>
  <si>
    <t>MOT30</t>
  </si>
  <si>
    <t>Zábor - zajištění DIO pro podání žádosti, včetně podání, správní poplatek</t>
  </si>
  <si>
    <t>Povrchy - beton</t>
  </si>
  <si>
    <t>Adaptér E2000</t>
  </si>
  <si>
    <t>Pružina k adaptéru E2000</t>
  </si>
  <si>
    <t>Rozšíření MAN: Kamencové jezero - PZOO</t>
  </si>
  <si>
    <t>Poplatek za uložení stavebního betonového a asfaltového odpadu na skládce (skládkovné)</t>
  </si>
  <si>
    <t>Odstranění podkladu nebo krytu komunikace z živice prostého tloušťky do 15 cm</t>
  </si>
  <si>
    <t>Odstranění podkladu nebo krytu komunikace ze zámkové dlažby</t>
  </si>
  <si>
    <t>Odstranění podkladu nebo krytu komunikace z dlaždic</t>
  </si>
  <si>
    <t>Hloubení kabelových nezapažených rýh ručně š 35 cm, hl 50 cm, v hornině tř 3</t>
  </si>
  <si>
    <t>Kabelové prostupy z trub plastových do rýhy bez obsypu, průměru nad 10 cm</t>
  </si>
  <si>
    <t>Zásyp rýh ručně šířky 35 cm, hloubky 30 cm, z horniny třídy 3</t>
  </si>
  <si>
    <t>Povrchy - živice</t>
  </si>
  <si>
    <t>Trubička LSOH 10/8mm</t>
  </si>
  <si>
    <t>Záfuk MT do HDPE 40/33 - kombinace 3x10mm</t>
  </si>
  <si>
    <t>Trubička HDPE 10/8mm červená</t>
  </si>
  <si>
    <t>Trubička HDPE 10/8mm zelená</t>
  </si>
  <si>
    <t>Trubička HDPE 10/8mm žlutá</t>
  </si>
  <si>
    <t>Kalibrace a tlaková zkouška HDPE 40/33</t>
  </si>
  <si>
    <t>Pokládka HDPE 40/33 do výkopu</t>
  </si>
  <si>
    <t>Trubka HDPE 40/33mm černá</t>
  </si>
  <si>
    <t>Spojka PLASSON 40mm</t>
  </si>
  <si>
    <t>Spojka rovná RD</t>
  </si>
  <si>
    <t>Spojka MT 10mm</t>
  </si>
  <si>
    <t>Spojka Gas-block 10mm</t>
  </si>
  <si>
    <t>Montáž těsnění do HDPE 40/33</t>
  </si>
  <si>
    <t>Těsnění do HDPE 40/33</t>
  </si>
  <si>
    <t>Montáž chráničky UV stabilní</t>
  </si>
  <si>
    <t>Chránička UV stabilní 40mm</t>
  </si>
  <si>
    <t>Koncovka trubičky HDPE 10mm s pojistkou</t>
  </si>
  <si>
    <t>Rozváděč opt.  Micos ORMP 1U 24xE2000</t>
  </si>
  <si>
    <t>Mikro OK 24 vl SM do MT 10/8mm</t>
  </si>
  <si>
    <t>Měření přímou metodou (1310, 1550 a 1625 nm)</t>
  </si>
  <si>
    <t>Měření oboustranné OTDR (1625 nm)</t>
  </si>
  <si>
    <t>Ubrousek čistící pro opt. vlákno</t>
  </si>
  <si>
    <t>MPOT3</t>
  </si>
  <si>
    <t>MPOT7</t>
  </si>
  <si>
    <t>MPOT9</t>
  </si>
  <si>
    <t>MPOT11</t>
  </si>
  <si>
    <t>MPOT12</t>
  </si>
  <si>
    <t>MPOT13</t>
  </si>
  <si>
    <t>MOT1</t>
  </si>
  <si>
    <t>MOT6</t>
  </si>
  <si>
    <t>MOT7</t>
  </si>
  <si>
    <t>MOT19</t>
  </si>
  <si>
    <t>MOT21</t>
  </si>
  <si>
    <t>Kamenivo těžené drobné frakce 0-4</t>
  </si>
  <si>
    <t>Sejmutí ornice ručně v hornině třídy 2, vrstva tloušťky do 15 cm</t>
  </si>
  <si>
    <t>HZS1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</si>
  <si>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</si>
  <si>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</si>
  <si>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</si>
  <si>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</si>
  <si>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</si>
  <si>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</si>
  <si>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</si>
  <si>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</si>
  <si>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</si>
  <si>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</si>
  <si>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</si>
  <si>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</si>
  <si>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</si>
  <si>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</si>
  <si>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</si>
  <si>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</si>
  <si>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</si>
  <si>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</si>
  <si>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</si>
  <si>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</si>
  <si>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</si>
  <si>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</si>
  <si>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</si>
  <si>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</si>
  <si>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</si>
  <si>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</si>
  <si>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</si>
  <si>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</si>
  <si>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</si>
  <si>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Kořenová clona, v délce kabelu ze ze strany zeleně - folie (D+M)</t>
  </si>
  <si>
    <t>Řízený podvrt do 150mm - PE 125 (7m-Zoopark + 18m Dráha - včetně zajištění pažení v startovací jámě)</t>
  </si>
  <si>
    <t>M31</t>
  </si>
  <si>
    <t>kpt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</si>
</sst>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"/>
  </numFmts>
  <fonts count="2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dotted">
        <color rgb="FF969696"/>
      </bottom>
    </border>
    <border>
      <left/>
      <right style="hair">
        <color rgb="FF969696"/>
      </right>
      <top style="hair">
        <color rgb="FF969696"/>
      </top>
      <bottom style="dotted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dotted">
        <color rgb="FF969696"/>
      </bottom>
    </border>
    <border>
      <left style="hair">
        <color rgb="FF969696"/>
      </left>
      <right/>
      <top style="hair">
        <color rgb="FF969696"/>
      </top>
      <bottom style="dotted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3" borderId="17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166" fontId="0" fillId="0" borderId="21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49" fontId="0" fillId="0" borderId="21" xfId="0" applyNumberFormat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6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166" fontId="0" fillId="0" borderId="21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19" xfId="0" applyNumberFormat="1" applyFont="1" applyBorder="1" applyAlignment="1" applyProtection="1">
      <alignment vertical="center"/>
      <protection locked="0"/>
    </xf>
    <xf numFmtId="4" fontId="0" fillId="0" borderId="19" xfId="0" applyNumberFormat="1" applyFont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4" fontId="0" fillId="0" borderId="19" xfId="0" applyNumberFormat="1" applyFont="1" applyBorder="1" applyAlignment="1" applyProtection="1">
      <alignment vertical="center"/>
      <protection locked="0"/>
    </xf>
    <xf numFmtId="4" fontId="0" fillId="0" borderId="19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4" fontId="0" fillId="0" borderId="19" xfId="0" applyNumberFormat="1" applyFont="1" applyBorder="1" applyAlignment="1" applyProtection="1">
      <alignment vertical="center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4" fontId="0" fillId="0" borderId="26" xfId="0" applyNumberFormat="1" applyFont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2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3" borderId="17" xfId="0" applyNumberFormat="1" applyFont="1" applyFill="1" applyBorder="1" applyAlignment="1">
      <alignment vertical="center"/>
    </xf>
    <xf numFmtId="4" fontId="4" fillId="3" borderId="27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2" borderId="0" xfId="20" applyFont="1" applyFill="1" applyAlignment="1" applyProtection="1">
      <alignment horizontal="center" vertical="center"/>
      <protection/>
    </xf>
    <xf numFmtId="4" fontId="18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18" fillId="3" borderId="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96"/>
  <sheetViews>
    <sheetView showGridLines="0" tabSelected="1" workbookViewId="0" topLeftCell="A1">
      <selection activeCell="K156" sqref="K15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7.6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6.83203125" style="0" customWidth="1"/>
    <col min="11" max="11" width="11.5" style="0" customWidth="1"/>
    <col min="12" max="12" width="12" style="0" customWidth="1"/>
    <col min="13" max="13" width="12.5" style="0" customWidth="1"/>
    <col min="14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21" max="42" width="9.33203125" style="0" hidden="1" customWidth="1"/>
  </cols>
  <sheetData>
    <row r="1" spans="1:43" ht="21.75" customHeight="1">
      <c r="A1" s="46"/>
      <c r="B1" s="6"/>
      <c r="C1" s="6"/>
      <c r="D1" s="7" t="s">
        <v>0</v>
      </c>
      <c r="E1" s="6"/>
      <c r="F1" s="8" t="s">
        <v>39</v>
      </c>
      <c r="G1" s="8"/>
      <c r="H1" s="145" t="s">
        <v>40</v>
      </c>
      <c r="I1" s="145"/>
      <c r="J1" s="145"/>
      <c r="K1" s="145"/>
      <c r="L1" s="8" t="s">
        <v>41</v>
      </c>
      <c r="M1" s="6"/>
      <c r="N1" s="6"/>
      <c r="O1" s="7" t="s">
        <v>42</v>
      </c>
      <c r="P1" s="6"/>
      <c r="Q1" s="6"/>
      <c r="R1" s="6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3:23" ht="36.9" customHeight="1">
      <c r="C2" s="126" t="s">
        <v>3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W2" s="10" t="s">
        <v>37</v>
      </c>
    </row>
    <row r="3" spans="2:23" ht="6.9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W3" s="10" t="s">
        <v>43</v>
      </c>
    </row>
    <row r="4" spans="2:23" ht="36.9" customHeight="1">
      <c r="B4" s="14"/>
      <c r="C4" s="128" t="s">
        <v>44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5"/>
      <c r="W4" s="10" t="s">
        <v>2</v>
      </c>
    </row>
    <row r="5" spans="2:18" ht="6.9" customHeight="1">
      <c r="B5" s="1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5"/>
    </row>
    <row r="6" spans="2:18" s="1" customFormat="1" ht="32.85" customHeight="1">
      <c r="B6" s="21"/>
      <c r="C6" s="22"/>
      <c r="D6" s="18" t="s">
        <v>4</v>
      </c>
      <c r="E6" s="22"/>
      <c r="F6" s="130" t="s">
        <v>169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22"/>
      <c r="R6" s="23"/>
    </row>
    <row r="7" spans="2:18" s="1" customFormat="1" ht="14.4" customHeight="1">
      <c r="B7" s="21"/>
      <c r="C7" s="22"/>
      <c r="D7" s="19" t="s">
        <v>5</v>
      </c>
      <c r="E7" s="22"/>
      <c r="F7" s="17" t="s">
        <v>1</v>
      </c>
      <c r="G7" s="22"/>
      <c r="H7" s="22"/>
      <c r="I7" s="22"/>
      <c r="J7" s="22"/>
      <c r="K7" s="22"/>
      <c r="L7" s="22"/>
      <c r="M7" s="19" t="s">
        <v>6</v>
      </c>
      <c r="N7" s="22"/>
      <c r="O7" s="17" t="s">
        <v>1</v>
      </c>
      <c r="P7" s="22"/>
      <c r="Q7" s="22"/>
      <c r="R7" s="23"/>
    </row>
    <row r="8" spans="2:18" s="1" customFormat="1" ht="14.4" customHeight="1">
      <c r="B8" s="21"/>
      <c r="C8" s="22"/>
      <c r="D8" s="19" t="s">
        <v>8</v>
      </c>
      <c r="E8" s="22"/>
      <c r="F8" s="17" t="s">
        <v>9</v>
      </c>
      <c r="G8" s="22"/>
      <c r="H8" s="22"/>
      <c r="I8" s="22"/>
      <c r="J8" s="22"/>
      <c r="K8" s="22"/>
      <c r="L8" s="22"/>
      <c r="M8" s="19" t="s">
        <v>10</v>
      </c>
      <c r="N8" s="22"/>
      <c r="O8" s="117"/>
      <c r="P8" s="117"/>
      <c r="Q8" s="22"/>
      <c r="R8" s="23"/>
    </row>
    <row r="9" spans="2:18" s="1" customFormat="1" ht="10.9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2:18" s="1" customFormat="1" ht="14.4" customHeight="1">
      <c r="B10" s="21"/>
      <c r="C10" s="22"/>
      <c r="D10" s="19" t="s">
        <v>11</v>
      </c>
      <c r="E10" s="22"/>
      <c r="F10" s="22"/>
      <c r="G10" s="22"/>
      <c r="H10" s="22"/>
      <c r="I10" s="22"/>
      <c r="J10" s="22"/>
      <c r="K10" s="22"/>
      <c r="L10" s="22"/>
      <c r="M10" s="19" t="s">
        <v>12</v>
      </c>
      <c r="N10" s="22"/>
      <c r="O10" s="118"/>
      <c r="P10" s="118"/>
      <c r="Q10" s="22"/>
      <c r="R10" s="23"/>
    </row>
    <row r="11" spans="2:18" s="1" customFormat="1" ht="18" customHeight="1">
      <c r="B11" s="21"/>
      <c r="C11" s="22"/>
      <c r="D11" s="22"/>
      <c r="E11" s="17"/>
      <c r="F11" s="22"/>
      <c r="G11" s="22"/>
      <c r="H11" s="22"/>
      <c r="I11" s="22"/>
      <c r="J11" s="22"/>
      <c r="K11" s="22"/>
      <c r="L11" s="22"/>
      <c r="M11" s="19" t="s">
        <v>13</v>
      </c>
      <c r="N11" s="22"/>
      <c r="O11" s="118"/>
      <c r="P11" s="118"/>
      <c r="Q11" s="22"/>
      <c r="R11" s="23"/>
    </row>
    <row r="12" spans="2:18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</row>
    <row r="13" spans="2:18" s="1" customFormat="1" ht="14.4" customHeight="1">
      <c r="B13" s="21"/>
      <c r="C13" s="22"/>
      <c r="D13" s="19" t="s">
        <v>14</v>
      </c>
      <c r="E13" s="22"/>
      <c r="F13" s="22"/>
      <c r="G13" s="22"/>
      <c r="H13" s="22"/>
      <c r="I13" s="22"/>
      <c r="J13" s="22"/>
      <c r="K13" s="22"/>
      <c r="L13" s="22"/>
      <c r="M13" s="19" t="s">
        <v>12</v>
      </c>
      <c r="N13" s="22"/>
      <c r="O13" s="118"/>
      <c r="P13" s="118"/>
      <c r="Q13" s="22"/>
      <c r="R13" s="23"/>
    </row>
    <row r="14" spans="2:18" s="1" customFormat="1" ht="18" customHeight="1">
      <c r="B14" s="21"/>
      <c r="C14" s="22"/>
      <c r="D14" s="22"/>
      <c r="E14" s="17"/>
      <c r="F14" s="22"/>
      <c r="G14" s="22"/>
      <c r="H14" s="22"/>
      <c r="I14" s="22"/>
      <c r="J14" s="22"/>
      <c r="K14" s="22"/>
      <c r="L14" s="22"/>
      <c r="M14" s="19" t="s">
        <v>13</v>
      </c>
      <c r="N14" s="22"/>
      <c r="O14" s="118"/>
      <c r="P14" s="118"/>
      <c r="Q14" s="22"/>
      <c r="R14" s="23"/>
    </row>
    <row r="15" spans="2:18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</row>
    <row r="16" spans="2:18" s="1" customFormat="1" ht="14.4" customHeight="1">
      <c r="B16" s="21"/>
      <c r="C16" s="22"/>
      <c r="D16" s="19" t="s">
        <v>15</v>
      </c>
      <c r="E16" s="22"/>
      <c r="F16" s="22"/>
      <c r="G16" s="22"/>
      <c r="H16" s="22"/>
      <c r="I16" s="22"/>
      <c r="J16" s="22"/>
      <c r="K16" s="22"/>
      <c r="L16" s="22"/>
      <c r="M16" s="19" t="s">
        <v>12</v>
      </c>
      <c r="N16" s="22"/>
      <c r="O16" s="118"/>
      <c r="P16" s="118"/>
      <c r="Q16" s="22"/>
      <c r="R16" s="23"/>
    </row>
    <row r="17" spans="2:18" s="1" customFormat="1" ht="18" customHeight="1">
      <c r="B17" s="21"/>
      <c r="C17" s="22"/>
      <c r="D17" s="22"/>
      <c r="E17" s="17"/>
      <c r="F17" s="22"/>
      <c r="G17" s="22"/>
      <c r="H17" s="22"/>
      <c r="I17" s="22"/>
      <c r="J17" s="22"/>
      <c r="K17" s="22"/>
      <c r="L17" s="22"/>
      <c r="M17" s="19" t="s">
        <v>13</v>
      </c>
      <c r="N17" s="22"/>
      <c r="O17" s="118"/>
      <c r="P17" s="118"/>
      <c r="Q17" s="22"/>
      <c r="R17" s="23"/>
    </row>
    <row r="18" spans="2:18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</row>
    <row r="19" spans="2:18" s="1" customFormat="1" ht="14.4" customHeight="1">
      <c r="B19" s="21"/>
      <c r="C19" s="22"/>
      <c r="D19" s="19" t="s">
        <v>16</v>
      </c>
      <c r="E19" s="22"/>
      <c r="F19" s="22"/>
      <c r="G19" s="22"/>
      <c r="H19" s="22"/>
      <c r="I19" s="22"/>
      <c r="J19" s="22"/>
      <c r="K19" s="22"/>
      <c r="L19" s="22"/>
      <c r="M19" s="19" t="s">
        <v>12</v>
      </c>
      <c r="N19" s="22"/>
      <c r="O19" s="118"/>
      <c r="P19" s="118"/>
      <c r="Q19" s="22"/>
      <c r="R19" s="23"/>
    </row>
    <row r="20" spans="2:18" s="1" customFormat="1" ht="18" customHeight="1">
      <c r="B20" s="21"/>
      <c r="C20" s="22"/>
      <c r="D20" s="22"/>
      <c r="E20" s="17"/>
      <c r="F20" s="22"/>
      <c r="G20" s="22"/>
      <c r="H20" s="22"/>
      <c r="I20" s="22"/>
      <c r="J20" s="22"/>
      <c r="K20" s="22"/>
      <c r="L20" s="22"/>
      <c r="M20" s="19" t="s">
        <v>13</v>
      </c>
      <c r="N20" s="22"/>
      <c r="O20" s="118"/>
      <c r="P20" s="118"/>
      <c r="Q20" s="22"/>
      <c r="R20" s="23"/>
    </row>
    <row r="21" spans="2:18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</row>
    <row r="22" spans="2:18" s="1" customFormat="1" ht="14.4" customHeight="1">
      <c r="B22" s="21"/>
      <c r="C22" s="22"/>
      <c r="D22" s="19" t="s">
        <v>17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</row>
    <row r="23" spans="2:18" s="1" customFormat="1" ht="22.5" customHeight="1">
      <c r="B23" s="21"/>
      <c r="C23" s="22"/>
      <c r="D23" s="22"/>
      <c r="E23" s="132" t="s">
        <v>1</v>
      </c>
      <c r="F23" s="132"/>
      <c r="G23" s="132"/>
      <c r="H23" s="132"/>
      <c r="I23" s="132"/>
      <c r="J23" s="132"/>
      <c r="K23" s="132"/>
      <c r="L23" s="132"/>
      <c r="M23" s="22"/>
      <c r="N23" s="22"/>
      <c r="O23" s="22"/>
      <c r="P23" s="22"/>
      <c r="Q23" s="22"/>
      <c r="R23" s="23"/>
    </row>
    <row r="24" spans="2:18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2:18" s="1" customFormat="1" ht="6.9" customHeight="1">
      <c r="B25" s="21"/>
      <c r="C25" s="22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2"/>
      <c r="R25" s="23"/>
    </row>
    <row r="26" spans="2:18" s="1" customFormat="1" ht="14.4" customHeight="1">
      <c r="B26" s="21"/>
      <c r="C26" s="22"/>
      <c r="D26" s="47" t="s">
        <v>45</v>
      </c>
      <c r="E26" s="22"/>
      <c r="F26" s="22"/>
      <c r="G26" s="22"/>
      <c r="H26" s="22"/>
      <c r="I26" s="22"/>
      <c r="J26" s="22"/>
      <c r="K26" s="22"/>
      <c r="L26" s="22"/>
      <c r="M26" s="133">
        <f>N86</f>
        <v>0</v>
      </c>
      <c r="N26" s="133"/>
      <c r="O26" s="133"/>
      <c r="P26" s="133"/>
      <c r="Q26" s="22"/>
      <c r="R26" s="23"/>
    </row>
    <row r="27" spans="2:18" s="1" customFormat="1" ht="14.4" customHeight="1">
      <c r="B27" s="21"/>
      <c r="C27" s="22"/>
      <c r="D27" s="20" t="s">
        <v>46</v>
      </c>
      <c r="E27" s="22"/>
      <c r="F27" s="22"/>
      <c r="G27" s="22"/>
      <c r="H27" s="22"/>
      <c r="I27" s="22"/>
      <c r="J27" s="22"/>
      <c r="K27" s="22"/>
      <c r="L27" s="22"/>
      <c r="M27" s="133">
        <v>0</v>
      </c>
      <c r="N27" s="133"/>
      <c r="O27" s="133"/>
      <c r="P27" s="133"/>
      <c r="Q27" s="22"/>
      <c r="R27" s="23"/>
    </row>
    <row r="28" spans="2:18" s="1" customFormat="1" ht="6.9" customHeight="1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</row>
    <row r="29" spans="2:18" s="1" customFormat="1" ht="25.35" customHeight="1">
      <c r="B29" s="21"/>
      <c r="C29" s="22"/>
      <c r="D29" s="48" t="s">
        <v>18</v>
      </c>
      <c r="E29" s="22"/>
      <c r="F29" s="22"/>
      <c r="G29" s="22"/>
      <c r="H29" s="22"/>
      <c r="I29" s="22"/>
      <c r="J29" s="22"/>
      <c r="K29" s="22"/>
      <c r="L29" s="22"/>
      <c r="M29" s="134">
        <f>ROUND(M26+M27,2)</f>
        <v>0</v>
      </c>
      <c r="N29" s="131"/>
      <c r="O29" s="131"/>
      <c r="P29" s="131"/>
      <c r="Q29" s="22"/>
      <c r="R29" s="23"/>
    </row>
    <row r="30" spans="2:18" s="1" customFormat="1" ht="6.9" customHeight="1">
      <c r="B30" s="21"/>
      <c r="C30" s="22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2"/>
      <c r="R30" s="23"/>
    </row>
    <row r="31" spans="2:18" s="1" customFormat="1" ht="14.4" customHeight="1">
      <c r="B31" s="21"/>
      <c r="C31" s="22"/>
      <c r="D31" s="24" t="s">
        <v>19</v>
      </c>
      <c r="E31" s="24" t="s">
        <v>20</v>
      </c>
      <c r="F31" s="25">
        <v>0.21</v>
      </c>
      <c r="G31" s="49" t="s">
        <v>21</v>
      </c>
      <c r="H31" s="135"/>
      <c r="I31" s="131"/>
      <c r="J31" s="131"/>
      <c r="K31" s="22"/>
      <c r="L31" s="22"/>
      <c r="M31" s="135">
        <f>M29*0.21</f>
        <v>0</v>
      </c>
      <c r="N31" s="131"/>
      <c r="O31" s="131"/>
      <c r="P31" s="131"/>
      <c r="Q31" s="22"/>
      <c r="R31" s="23"/>
    </row>
    <row r="32" spans="2:18" s="1" customFormat="1" ht="14.4" customHeight="1" hidden="1">
      <c r="B32" s="21"/>
      <c r="C32" s="22"/>
      <c r="D32" s="22"/>
      <c r="E32" s="24" t="s">
        <v>22</v>
      </c>
      <c r="F32" s="25">
        <v>0.21</v>
      </c>
      <c r="G32" s="49" t="s">
        <v>21</v>
      </c>
      <c r="H32" s="135" t="e">
        <f>ROUND((SUM(AJ97:AJ98)+SUM(AJ115:AJ153)),2)</f>
        <v>#REF!</v>
      </c>
      <c r="I32" s="131"/>
      <c r="J32" s="131"/>
      <c r="K32" s="22"/>
      <c r="L32" s="22"/>
      <c r="M32" s="135">
        <v>0</v>
      </c>
      <c r="N32" s="131"/>
      <c r="O32" s="131"/>
      <c r="P32" s="131"/>
      <c r="Q32" s="22"/>
      <c r="R32" s="23"/>
    </row>
    <row r="33" spans="2:18" s="1" customFormat="1" ht="14.4" customHeight="1" hidden="1">
      <c r="B33" s="21"/>
      <c r="C33" s="22"/>
      <c r="D33" s="22"/>
      <c r="E33" s="24" t="s">
        <v>23</v>
      </c>
      <c r="F33" s="25">
        <v>0.15</v>
      </c>
      <c r="G33" s="49" t="s">
        <v>21</v>
      </c>
      <c r="H33" s="135" t="e">
        <f>ROUND((SUM(AK97:AK98)+SUM(AK115:AK153)),2)</f>
        <v>#REF!</v>
      </c>
      <c r="I33" s="131"/>
      <c r="J33" s="131"/>
      <c r="K33" s="22"/>
      <c r="L33" s="22"/>
      <c r="M33" s="135">
        <v>0</v>
      </c>
      <c r="N33" s="131"/>
      <c r="O33" s="131"/>
      <c r="P33" s="131"/>
      <c r="Q33" s="22"/>
      <c r="R33" s="23"/>
    </row>
    <row r="34" spans="2:18" s="1" customFormat="1" ht="14.4" customHeight="1" hidden="1">
      <c r="B34" s="21"/>
      <c r="C34" s="22"/>
      <c r="D34" s="22"/>
      <c r="E34" s="24" t="s">
        <v>24</v>
      </c>
      <c r="F34" s="25">
        <v>0</v>
      </c>
      <c r="G34" s="49" t="s">
        <v>21</v>
      </c>
      <c r="H34" s="135" t="e">
        <f>ROUND((SUM(AL97:AL98)+SUM(AL115:AL153)),2)</f>
        <v>#REF!</v>
      </c>
      <c r="I34" s="131"/>
      <c r="J34" s="131"/>
      <c r="K34" s="22"/>
      <c r="L34" s="22"/>
      <c r="M34" s="135">
        <v>0</v>
      </c>
      <c r="N34" s="131"/>
      <c r="O34" s="131"/>
      <c r="P34" s="131"/>
      <c r="Q34" s="22"/>
      <c r="R34" s="23"/>
    </row>
    <row r="35" spans="2:18" s="1" customFormat="1" ht="6.9" customHeight="1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</row>
    <row r="36" spans="2:18" s="1" customFormat="1" ht="25.35" customHeight="1">
      <c r="B36" s="21"/>
      <c r="C36" s="45"/>
      <c r="D36" s="50" t="s">
        <v>25</v>
      </c>
      <c r="E36" s="42"/>
      <c r="F36" s="42"/>
      <c r="G36" s="51" t="s">
        <v>26</v>
      </c>
      <c r="H36" s="52" t="s">
        <v>27</v>
      </c>
      <c r="I36" s="42"/>
      <c r="J36" s="42"/>
      <c r="K36" s="42"/>
      <c r="L36" s="136">
        <f>SUM(M29:M34)</f>
        <v>0</v>
      </c>
      <c r="M36" s="136"/>
      <c r="N36" s="136"/>
      <c r="O36" s="136"/>
      <c r="P36" s="137"/>
      <c r="Q36" s="45"/>
      <c r="R36" s="23"/>
    </row>
    <row r="37" spans="2:18" s="1" customFormat="1" ht="14.4" customHeight="1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2:1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2:18" ht="13.5"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5"/>
    </row>
    <row r="40" spans="2:18" ht="13.5"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5"/>
    </row>
    <row r="41" spans="2:18" ht="13.5">
      <c r="B41" s="1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5"/>
    </row>
    <row r="42" spans="2:18" ht="13.5"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5"/>
    </row>
    <row r="43" spans="2:18" ht="13.5">
      <c r="B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5"/>
    </row>
    <row r="44" spans="2:18" ht="13.5"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5"/>
    </row>
    <row r="45" spans="2:18" ht="13.5">
      <c r="B45" s="1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5"/>
    </row>
    <row r="46" spans="2:18" ht="13.5">
      <c r="B46" s="1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5"/>
    </row>
    <row r="47" spans="2:18" ht="13.5"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5"/>
    </row>
    <row r="48" spans="2:18" ht="13.5"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5"/>
    </row>
    <row r="49" spans="2:18" s="1" customFormat="1" ht="14.4">
      <c r="B49" s="21"/>
      <c r="C49" s="22"/>
      <c r="D49" s="26" t="s">
        <v>28</v>
      </c>
      <c r="E49" s="27"/>
      <c r="F49" s="27"/>
      <c r="G49" s="27"/>
      <c r="H49" s="28"/>
      <c r="I49" s="22"/>
      <c r="J49" s="26" t="s">
        <v>29</v>
      </c>
      <c r="K49" s="27"/>
      <c r="L49" s="27"/>
      <c r="M49" s="27"/>
      <c r="N49" s="27"/>
      <c r="O49" s="27"/>
      <c r="P49" s="28"/>
      <c r="Q49" s="22"/>
      <c r="R49" s="23"/>
    </row>
    <row r="50" spans="2:18" ht="13.5">
      <c r="B50" s="14"/>
      <c r="C50" s="16"/>
      <c r="D50" s="29"/>
      <c r="E50" s="16"/>
      <c r="F50" s="16"/>
      <c r="G50" s="16"/>
      <c r="H50" s="30"/>
      <c r="I50" s="16"/>
      <c r="J50" s="29"/>
      <c r="K50" s="16"/>
      <c r="L50" s="16"/>
      <c r="M50" s="16"/>
      <c r="N50" s="16"/>
      <c r="O50" s="16"/>
      <c r="P50" s="30"/>
      <c r="Q50" s="16"/>
      <c r="R50" s="15"/>
    </row>
    <row r="51" spans="2:18" ht="13.5">
      <c r="B51" s="14"/>
      <c r="C51" s="16"/>
      <c r="D51" s="29"/>
      <c r="E51" s="16"/>
      <c r="F51" s="16"/>
      <c r="G51" s="16"/>
      <c r="H51" s="30"/>
      <c r="I51" s="16"/>
      <c r="J51" s="29"/>
      <c r="K51" s="16"/>
      <c r="L51" s="16"/>
      <c r="M51" s="16"/>
      <c r="N51" s="16"/>
      <c r="O51" s="16"/>
      <c r="P51" s="30"/>
      <c r="Q51" s="16"/>
      <c r="R51" s="15"/>
    </row>
    <row r="52" spans="2:18" ht="13.5">
      <c r="B52" s="14"/>
      <c r="C52" s="16"/>
      <c r="D52" s="29"/>
      <c r="E52" s="16"/>
      <c r="F52" s="16"/>
      <c r="G52" s="16"/>
      <c r="H52" s="30"/>
      <c r="I52" s="16"/>
      <c r="J52" s="29"/>
      <c r="K52" s="16"/>
      <c r="L52" s="16"/>
      <c r="M52" s="16"/>
      <c r="N52" s="16"/>
      <c r="O52" s="16"/>
      <c r="P52" s="30"/>
      <c r="Q52" s="16"/>
      <c r="R52" s="15"/>
    </row>
    <row r="53" spans="2:18" ht="13.5">
      <c r="B53" s="14"/>
      <c r="C53" s="16"/>
      <c r="D53" s="29"/>
      <c r="E53" s="16"/>
      <c r="F53" s="16"/>
      <c r="G53" s="16"/>
      <c r="H53" s="30"/>
      <c r="I53" s="16"/>
      <c r="J53" s="29"/>
      <c r="K53" s="16"/>
      <c r="L53" s="16"/>
      <c r="M53" s="16"/>
      <c r="N53" s="16"/>
      <c r="O53" s="16"/>
      <c r="P53" s="30"/>
      <c r="Q53" s="16"/>
      <c r="R53" s="15"/>
    </row>
    <row r="54" spans="2:18" ht="13.5">
      <c r="B54" s="14"/>
      <c r="C54" s="16"/>
      <c r="D54" s="29"/>
      <c r="E54" s="16"/>
      <c r="F54" s="16"/>
      <c r="G54" s="16"/>
      <c r="H54" s="30"/>
      <c r="I54" s="16"/>
      <c r="J54" s="29"/>
      <c r="K54" s="16"/>
      <c r="L54" s="16"/>
      <c r="M54" s="16"/>
      <c r="N54" s="16"/>
      <c r="O54" s="16"/>
      <c r="P54" s="30"/>
      <c r="Q54" s="16"/>
      <c r="R54" s="15"/>
    </row>
    <row r="55" spans="2:18" ht="13.5">
      <c r="B55" s="14"/>
      <c r="C55" s="16"/>
      <c r="D55" s="29"/>
      <c r="E55" s="16"/>
      <c r="F55" s="16"/>
      <c r="G55" s="16"/>
      <c r="H55" s="30"/>
      <c r="I55" s="16"/>
      <c r="J55" s="29"/>
      <c r="K55" s="16"/>
      <c r="L55" s="16"/>
      <c r="M55" s="16"/>
      <c r="N55" s="16"/>
      <c r="O55" s="16"/>
      <c r="P55" s="30"/>
      <c r="Q55" s="16"/>
      <c r="R55" s="15"/>
    </row>
    <row r="56" spans="2:18" ht="13.5">
      <c r="B56" s="14"/>
      <c r="C56" s="16"/>
      <c r="D56" s="29"/>
      <c r="E56" s="16"/>
      <c r="F56" s="16"/>
      <c r="G56" s="16"/>
      <c r="H56" s="30"/>
      <c r="I56" s="16"/>
      <c r="J56" s="29"/>
      <c r="K56" s="16"/>
      <c r="L56" s="16"/>
      <c r="M56" s="16"/>
      <c r="N56" s="16"/>
      <c r="O56" s="16"/>
      <c r="P56" s="30"/>
      <c r="Q56" s="16"/>
      <c r="R56" s="15"/>
    </row>
    <row r="57" spans="2:18" ht="13.5">
      <c r="B57" s="14"/>
      <c r="C57" s="16"/>
      <c r="D57" s="29"/>
      <c r="E57" s="16"/>
      <c r="F57" s="16"/>
      <c r="G57" s="16"/>
      <c r="H57" s="30"/>
      <c r="I57" s="16"/>
      <c r="J57" s="29"/>
      <c r="K57" s="16"/>
      <c r="L57" s="16"/>
      <c r="M57" s="16"/>
      <c r="N57" s="16"/>
      <c r="O57" s="16"/>
      <c r="P57" s="30"/>
      <c r="Q57" s="16"/>
      <c r="R57" s="15"/>
    </row>
    <row r="58" spans="2:18" s="1" customFormat="1" ht="14.4">
      <c r="B58" s="21"/>
      <c r="C58" s="22"/>
      <c r="D58" s="31" t="s">
        <v>30</v>
      </c>
      <c r="E58" s="32"/>
      <c r="F58" s="32"/>
      <c r="G58" s="33" t="s">
        <v>31</v>
      </c>
      <c r="H58" s="34"/>
      <c r="I58" s="22"/>
      <c r="J58" s="31" t="s">
        <v>30</v>
      </c>
      <c r="K58" s="32"/>
      <c r="L58" s="32"/>
      <c r="M58" s="32"/>
      <c r="N58" s="33" t="s">
        <v>31</v>
      </c>
      <c r="O58" s="32"/>
      <c r="P58" s="34"/>
      <c r="Q58" s="22"/>
      <c r="R58" s="23"/>
    </row>
    <row r="59" spans="2:18" ht="13.5">
      <c r="B59" s="1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</row>
    <row r="60" spans="2:18" s="1" customFormat="1" ht="14.4">
      <c r="B60" s="21"/>
      <c r="C60" s="22"/>
      <c r="D60" s="26" t="s">
        <v>32</v>
      </c>
      <c r="E60" s="27"/>
      <c r="F60" s="27"/>
      <c r="G60" s="27"/>
      <c r="H60" s="28"/>
      <c r="I60" s="22"/>
      <c r="J60" s="26" t="s">
        <v>33</v>
      </c>
      <c r="K60" s="27"/>
      <c r="L60" s="27"/>
      <c r="M60" s="27"/>
      <c r="N60" s="27"/>
      <c r="O60" s="27"/>
      <c r="P60" s="28"/>
      <c r="Q60" s="22"/>
      <c r="R60" s="23"/>
    </row>
    <row r="61" spans="2:18" ht="13.5">
      <c r="B61" s="14"/>
      <c r="C61" s="16"/>
      <c r="D61" s="29"/>
      <c r="E61" s="16"/>
      <c r="F61" s="16"/>
      <c r="G61" s="16"/>
      <c r="H61" s="30"/>
      <c r="I61" s="16"/>
      <c r="J61" s="29"/>
      <c r="K61" s="16"/>
      <c r="L61" s="16"/>
      <c r="M61" s="16"/>
      <c r="N61" s="16"/>
      <c r="O61" s="16"/>
      <c r="P61" s="30"/>
      <c r="Q61" s="16"/>
      <c r="R61" s="15"/>
    </row>
    <row r="62" spans="2:18" ht="13.5">
      <c r="B62" s="14"/>
      <c r="C62" s="16"/>
      <c r="D62" s="29"/>
      <c r="E62" s="16"/>
      <c r="F62" s="16"/>
      <c r="G62" s="16"/>
      <c r="H62" s="30"/>
      <c r="I62" s="16"/>
      <c r="J62" s="29"/>
      <c r="K62" s="16"/>
      <c r="L62" s="16"/>
      <c r="M62" s="16"/>
      <c r="N62" s="16"/>
      <c r="O62" s="16"/>
      <c r="P62" s="30"/>
      <c r="Q62" s="16"/>
      <c r="R62" s="15"/>
    </row>
    <row r="63" spans="2:18" ht="13.5">
      <c r="B63" s="14"/>
      <c r="C63" s="16"/>
      <c r="D63" s="29"/>
      <c r="E63" s="16"/>
      <c r="F63" s="16"/>
      <c r="G63" s="16"/>
      <c r="H63" s="30"/>
      <c r="I63" s="16"/>
      <c r="J63" s="29"/>
      <c r="K63" s="16"/>
      <c r="L63" s="16"/>
      <c r="M63" s="16"/>
      <c r="N63" s="16"/>
      <c r="O63" s="16"/>
      <c r="P63" s="30"/>
      <c r="Q63" s="16"/>
      <c r="R63" s="15"/>
    </row>
    <row r="64" spans="2:18" ht="13.5">
      <c r="B64" s="14"/>
      <c r="C64" s="16"/>
      <c r="D64" s="29"/>
      <c r="E64" s="16"/>
      <c r="F64" s="16"/>
      <c r="G64" s="16"/>
      <c r="H64" s="30"/>
      <c r="I64" s="16"/>
      <c r="J64" s="29"/>
      <c r="K64" s="16"/>
      <c r="L64" s="16"/>
      <c r="M64" s="16"/>
      <c r="N64" s="16"/>
      <c r="O64" s="16"/>
      <c r="P64" s="30"/>
      <c r="Q64" s="16"/>
      <c r="R64" s="15"/>
    </row>
    <row r="65" spans="2:18" ht="13.5">
      <c r="B65" s="14"/>
      <c r="C65" s="16"/>
      <c r="D65" s="29"/>
      <c r="E65" s="16"/>
      <c r="F65" s="16"/>
      <c r="G65" s="16"/>
      <c r="H65" s="30"/>
      <c r="I65" s="16"/>
      <c r="J65" s="29"/>
      <c r="K65" s="16"/>
      <c r="L65" s="16"/>
      <c r="M65" s="16"/>
      <c r="N65" s="16"/>
      <c r="O65" s="16"/>
      <c r="P65" s="30"/>
      <c r="Q65" s="16"/>
      <c r="R65" s="15"/>
    </row>
    <row r="66" spans="2:18" ht="13.5">
      <c r="B66" s="14"/>
      <c r="C66" s="16"/>
      <c r="D66" s="29"/>
      <c r="E66" s="16"/>
      <c r="F66" s="16"/>
      <c r="G66" s="16"/>
      <c r="H66" s="30"/>
      <c r="I66" s="16"/>
      <c r="J66" s="29"/>
      <c r="K66" s="16"/>
      <c r="L66" s="16"/>
      <c r="M66" s="16"/>
      <c r="N66" s="16"/>
      <c r="O66" s="16"/>
      <c r="P66" s="30"/>
      <c r="Q66" s="16"/>
      <c r="R66" s="15"/>
    </row>
    <row r="67" spans="2:18" ht="13.5">
      <c r="B67" s="14"/>
      <c r="C67" s="16"/>
      <c r="D67" s="29"/>
      <c r="E67" s="16"/>
      <c r="F67" s="16"/>
      <c r="G67" s="16"/>
      <c r="H67" s="30"/>
      <c r="I67" s="16"/>
      <c r="J67" s="29"/>
      <c r="K67" s="16"/>
      <c r="L67" s="16"/>
      <c r="M67" s="16"/>
      <c r="N67" s="16"/>
      <c r="O67" s="16"/>
      <c r="P67" s="30"/>
      <c r="Q67" s="16"/>
      <c r="R67" s="15"/>
    </row>
    <row r="68" spans="2:18" ht="13.5">
      <c r="B68" s="14"/>
      <c r="C68" s="16"/>
      <c r="D68" s="29"/>
      <c r="E68" s="16"/>
      <c r="F68" s="16"/>
      <c r="G68" s="16"/>
      <c r="H68" s="30"/>
      <c r="I68" s="16"/>
      <c r="J68" s="29"/>
      <c r="K68" s="16"/>
      <c r="L68" s="16"/>
      <c r="M68" s="16"/>
      <c r="N68" s="16"/>
      <c r="O68" s="16"/>
      <c r="P68" s="30"/>
      <c r="Q68" s="16"/>
      <c r="R68" s="15"/>
    </row>
    <row r="69" spans="2:18" s="1" customFormat="1" ht="14.4">
      <c r="B69" s="21"/>
      <c r="C69" s="22"/>
      <c r="D69" s="31" t="s">
        <v>30</v>
      </c>
      <c r="E69" s="32"/>
      <c r="F69" s="32"/>
      <c r="G69" s="33" t="s">
        <v>31</v>
      </c>
      <c r="H69" s="34"/>
      <c r="I69" s="22"/>
      <c r="J69" s="31" t="s">
        <v>30</v>
      </c>
      <c r="K69" s="32"/>
      <c r="L69" s="32"/>
      <c r="M69" s="32"/>
      <c r="N69" s="33" t="s">
        <v>31</v>
      </c>
      <c r="O69" s="32"/>
      <c r="P69" s="34"/>
      <c r="Q69" s="22"/>
      <c r="R69" s="23"/>
    </row>
    <row r="70" spans="2:18" s="1" customFormat="1" ht="14.4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7"/>
    </row>
    <row r="74" spans="2:18" s="1" customFormat="1" ht="6.9" customHeight="1"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40"/>
    </row>
    <row r="75" spans="2:18" s="1" customFormat="1" ht="36.9" customHeight="1">
      <c r="B75" s="21"/>
      <c r="C75" s="128" t="s">
        <v>47</v>
      </c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23"/>
    </row>
    <row r="76" spans="2:18" s="1" customFormat="1" ht="6.9" customHeight="1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3"/>
    </row>
    <row r="77" spans="2:18" s="1" customFormat="1" ht="36.9" customHeight="1">
      <c r="B77" s="21"/>
      <c r="C77" s="41" t="s">
        <v>4</v>
      </c>
      <c r="D77" s="22"/>
      <c r="E77" s="22"/>
      <c r="F77" s="138" t="str">
        <f>F6</f>
        <v>Rozšíření MAN: Kamencové jezero - PZOO</v>
      </c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22"/>
      <c r="R77" s="23"/>
    </row>
    <row r="78" spans="2:18" s="1" customFormat="1" ht="6.9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3"/>
    </row>
    <row r="79" spans="2:18" s="1" customFormat="1" ht="18" customHeight="1">
      <c r="B79" s="21"/>
      <c r="C79" s="19" t="s">
        <v>8</v>
      </c>
      <c r="D79" s="22"/>
      <c r="E79" s="22"/>
      <c r="F79" s="17" t="str">
        <f>F8</f>
        <v xml:space="preserve"> </v>
      </c>
      <c r="G79" s="22"/>
      <c r="H79" s="22"/>
      <c r="I79" s="22"/>
      <c r="J79" s="22"/>
      <c r="K79" s="19" t="s">
        <v>10</v>
      </c>
      <c r="L79" s="22"/>
      <c r="M79" s="117" t="str">
        <f>IF(O8="","",O8)</f>
        <v/>
      </c>
      <c r="N79" s="117"/>
      <c r="O79" s="117"/>
      <c r="P79" s="117"/>
      <c r="Q79" s="22"/>
      <c r="R79" s="23"/>
    </row>
    <row r="80" spans="2:18" s="1" customFormat="1" ht="6.9" customHeight="1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</row>
    <row r="81" spans="2:18" s="1" customFormat="1" ht="13.2">
      <c r="B81" s="21"/>
      <c r="C81" s="19" t="s">
        <v>11</v>
      </c>
      <c r="D81" s="22"/>
      <c r="E81" s="22"/>
      <c r="F81" s="17">
        <f>E11</f>
        <v>0</v>
      </c>
      <c r="G81" s="22"/>
      <c r="H81" s="22"/>
      <c r="I81" s="22"/>
      <c r="J81" s="22"/>
      <c r="K81" s="19" t="s">
        <v>15</v>
      </c>
      <c r="L81" s="22"/>
      <c r="M81" s="118">
        <f>E17</f>
        <v>0</v>
      </c>
      <c r="N81" s="118"/>
      <c r="O81" s="118"/>
      <c r="P81" s="118"/>
      <c r="Q81" s="118"/>
      <c r="R81" s="23"/>
    </row>
    <row r="82" spans="2:18" s="1" customFormat="1" ht="14.4" customHeight="1">
      <c r="B82" s="21"/>
      <c r="C82" s="19" t="s">
        <v>14</v>
      </c>
      <c r="D82" s="22"/>
      <c r="E82" s="22"/>
      <c r="F82" s="17" t="str">
        <f>IF(E14="","",E14)</f>
        <v/>
      </c>
      <c r="G82" s="22"/>
      <c r="H82" s="22"/>
      <c r="I82" s="22"/>
      <c r="J82" s="22"/>
      <c r="K82" s="19" t="s">
        <v>16</v>
      </c>
      <c r="L82" s="22"/>
      <c r="M82" s="118">
        <f>E20</f>
        <v>0</v>
      </c>
      <c r="N82" s="118"/>
      <c r="O82" s="118"/>
      <c r="P82" s="118"/>
      <c r="Q82" s="118"/>
      <c r="R82" s="23"/>
    </row>
    <row r="83" spans="2:18" s="1" customFormat="1" ht="10.35" customHeight="1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</row>
    <row r="84" spans="2:18" s="1" customFormat="1" ht="29.25" customHeight="1">
      <c r="B84" s="21"/>
      <c r="C84" s="139" t="s">
        <v>48</v>
      </c>
      <c r="D84" s="140"/>
      <c r="E84" s="140"/>
      <c r="F84" s="140"/>
      <c r="G84" s="140"/>
      <c r="H84" s="45"/>
      <c r="I84" s="45"/>
      <c r="J84" s="45"/>
      <c r="K84" s="45"/>
      <c r="L84" s="45"/>
      <c r="M84" s="45"/>
      <c r="N84" s="139" t="s">
        <v>49</v>
      </c>
      <c r="O84" s="140"/>
      <c r="P84" s="140"/>
      <c r="Q84" s="140"/>
      <c r="R84" s="23"/>
    </row>
    <row r="85" spans="2:18" s="1" customFormat="1" ht="10.35" customHeight="1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</row>
    <row r="86" spans="2:24" s="1" customFormat="1" ht="29.25" customHeight="1">
      <c r="B86" s="21"/>
      <c r="C86" s="53" t="s">
        <v>50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141">
        <f>N87+N90+N92+N94+N95</f>
        <v>0</v>
      </c>
      <c r="O86" s="142"/>
      <c r="P86" s="142"/>
      <c r="Q86" s="142"/>
      <c r="R86" s="23"/>
      <c r="X86" s="10" t="s">
        <v>51</v>
      </c>
    </row>
    <row r="87" spans="2:18" s="2" customFormat="1" ht="24.9" customHeight="1">
      <c r="B87" s="54"/>
      <c r="C87" s="55"/>
      <c r="D87" s="56" t="s">
        <v>52</v>
      </c>
      <c r="E87" s="55"/>
      <c r="F87" s="55"/>
      <c r="G87" s="55"/>
      <c r="H87" s="55"/>
      <c r="I87" s="55"/>
      <c r="J87" s="55"/>
      <c r="K87" s="55"/>
      <c r="L87" s="55"/>
      <c r="M87" s="55"/>
      <c r="N87" s="143">
        <f>N116</f>
        <v>0</v>
      </c>
      <c r="O87" s="144"/>
      <c r="P87" s="144"/>
      <c r="Q87" s="144"/>
      <c r="R87" s="57"/>
    </row>
    <row r="88" spans="2:18" s="3" customFormat="1" ht="19.95" customHeight="1">
      <c r="B88" s="58"/>
      <c r="C88" s="59"/>
      <c r="D88" s="60" t="s">
        <v>53</v>
      </c>
      <c r="E88" s="59"/>
      <c r="F88" s="59"/>
      <c r="G88" s="59"/>
      <c r="H88" s="59"/>
      <c r="I88" s="59"/>
      <c r="J88" s="59"/>
      <c r="K88" s="59"/>
      <c r="L88" s="59"/>
      <c r="M88" s="59"/>
      <c r="N88" s="150">
        <f>N117</f>
        <v>0</v>
      </c>
      <c r="O88" s="153"/>
      <c r="P88" s="153"/>
      <c r="Q88" s="153"/>
      <c r="R88" s="61"/>
    </row>
    <row r="89" spans="2:18" s="3" customFormat="1" ht="14.85" customHeight="1">
      <c r="B89" s="58"/>
      <c r="C89" s="59"/>
      <c r="D89" s="60" t="s">
        <v>54</v>
      </c>
      <c r="E89" s="59"/>
      <c r="F89" s="59"/>
      <c r="G89" s="59"/>
      <c r="H89" s="59"/>
      <c r="I89" s="59"/>
      <c r="J89" s="59"/>
      <c r="K89" s="59"/>
      <c r="L89" s="59"/>
      <c r="M89" s="59"/>
      <c r="N89" s="150">
        <f>N118</f>
        <v>0</v>
      </c>
      <c r="O89" s="153"/>
      <c r="P89" s="153"/>
      <c r="Q89" s="153"/>
      <c r="R89" s="61"/>
    </row>
    <row r="90" spans="2:18" s="2" customFormat="1" ht="24.9" customHeight="1">
      <c r="B90" s="54"/>
      <c r="C90" s="55"/>
      <c r="D90" s="56" t="s">
        <v>55</v>
      </c>
      <c r="E90" s="55"/>
      <c r="F90" s="55"/>
      <c r="G90" s="55"/>
      <c r="H90" s="55"/>
      <c r="I90" s="55"/>
      <c r="J90" s="55"/>
      <c r="K90" s="55"/>
      <c r="L90" s="55"/>
      <c r="M90" s="55"/>
      <c r="N90" s="143">
        <f>N120</f>
        <v>0</v>
      </c>
      <c r="O90" s="144"/>
      <c r="P90" s="144"/>
      <c r="Q90" s="144"/>
      <c r="R90" s="57"/>
    </row>
    <row r="91" spans="2:18" s="3" customFormat="1" ht="19.95" customHeight="1">
      <c r="B91" s="58"/>
      <c r="C91" s="59"/>
      <c r="D91" s="60" t="s">
        <v>56</v>
      </c>
      <c r="E91" s="59"/>
      <c r="F91" s="59"/>
      <c r="G91" s="59"/>
      <c r="H91" s="59"/>
      <c r="I91" s="59"/>
      <c r="J91" s="59"/>
      <c r="K91" s="59"/>
      <c r="L91" s="59"/>
      <c r="M91" s="59"/>
      <c r="N91" s="150">
        <f>N121</f>
        <v>0</v>
      </c>
      <c r="O91" s="153"/>
      <c r="P91" s="153"/>
      <c r="Q91" s="153"/>
      <c r="R91" s="61"/>
    </row>
    <row r="92" spans="2:18" s="2" customFormat="1" ht="24.9" customHeight="1">
      <c r="B92" s="54"/>
      <c r="C92" s="55"/>
      <c r="D92" s="56" t="s">
        <v>57</v>
      </c>
      <c r="E92" s="55"/>
      <c r="F92" s="55"/>
      <c r="G92" s="55"/>
      <c r="H92" s="55"/>
      <c r="I92" s="55"/>
      <c r="J92" s="55"/>
      <c r="K92" s="55"/>
      <c r="L92" s="55"/>
      <c r="M92" s="55"/>
      <c r="N92" s="143">
        <f>N152</f>
        <v>0</v>
      </c>
      <c r="O92" s="144"/>
      <c r="P92" s="144"/>
      <c r="Q92" s="144"/>
      <c r="R92" s="57"/>
    </row>
    <row r="93" spans="2:18" s="3" customFormat="1" ht="19.95" customHeight="1">
      <c r="B93" s="58"/>
      <c r="C93" s="59"/>
      <c r="D93" s="60" t="s">
        <v>58</v>
      </c>
      <c r="E93" s="59"/>
      <c r="F93" s="59"/>
      <c r="G93" s="59"/>
      <c r="H93" s="59"/>
      <c r="I93" s="59"/>
      <c r="J93" s="59"/>
      <c r="K93" s="59"/>
      <c r="L93" s="59"/>
      <c r="M93" s="59"/>
      <c r="N93" s="150">
        <f>N153</f>
        <v>0</v>
      </c>
      <c r="O93" s="150"/>
      <c r="P93" s="150"/>
      <c r="Q93" s="150"/>
      <c r="R93" s="61"/>
    </row>
    <row r="94" spans="2:18" s="2" customFormat="1" ht="24.9" customHeight="1">
      <c r="B94" s="54"/>
      <c r="C94" s="82"/>
      <c r="D94" s="56" t="str">
        <f>D158</f>
        <v>MPOT - Montážní práce optické trasy</v>
      </c>
      <c r="E94" s="82"/>
      <c r="F94" s="82"/>
      <c r="G94" s="82"/>
      <c r="H94" s="82"/>
      <c r="I94" s="82"/>
      <c r="J94" s="82"/>
      <c r="K94" s="82"/>
      <c r="L94" s="82"/>
      <c r="M94" s="82"/>
      <c r="N94" s="143">
        <f>N158</f>
        <v>0</v>
      </c>
      <c r="O94" s="144"/>
      <c r="P94" s="144"/>
      <c r="Q94" s="144"/>
      <c r="R94" s="57"/>
    </row>
    <row r="95" spans="2:18" s="2" customFormat="1" ht="24.9" customHeight="1">
      <c r="B95" s="54"/>
      <c r="C95" s="82"/>
      <c r="D95" s="56" t="str">
        <f>D173</f>
        <v>MOT - Materiál optické trasy</v>
      </c>
      <c r="E95" s="82"/>
      <c r="F95" s="82"/>
      <c r="G95" s="82"/>
      <c r="H95" s="82"/>
      <c r="I95" s="82"/>
      <c r="J95" s="82"/>
      <c r="K95" s="82"/>
      <c r="L95" s="82"/>
      <c r="M95" s="82"/>
      <c r="N95" s="143">
        <f>N173</f>
        <v>0</v>
      </c>
      <c r="O95" s="144"/>
      <c r="P95" s="144"/>
      <c r="Q95" s="144"/>
      <c r="R95" s="57"/>
    </row>
    <row r="96" spans="2:18" s="1" customFormat="1" ht="21.75" customHeight="1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</row>
    <row r="97" spans="2:18" s="1" customFormat="1" ht="29.25" customHeight="1">
      <c r="B97" s="21"/>
      <c r="C97" s="53" t="s">
        <v>59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142"/>
      <c r="O97" s="154"/>
      <c r="P97" s="154"/>
      <c r="Q97" s="154"/>
      <c r="R97" s="23"/>
    </row>
    <row r="98" spans="2:18" s="1" customFormat="1" ht="18" customHeight="1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</row>
    <row r="99" spans="2:18" s="1" customFormat="1" ht="29.25" customHeight="1">
      <c r="B99" s="21"/>
      <c r="C99" s="44" t="s">
        <v>38</v>
      </c>
      <c r="D99" s="45"/>
      <c r="E99" s="45"/>
      <c r="F99" s="45"/>
      <c r="G99" s="45"/>
      <c r="H99" s="45"/>
      <c r="I99" s="45"/>
      <c r="J99" s="45"/>
      <c r="K99" s="45"/>
      <c r="L99" s="155">
        <f>ROUND(SUM(N86+N97),2)</f>
        <v>0</v>
      </c>
      <c r="M99" s="155"/>
      <c r="N99" s="155"/>
      <c r="O99" s="155"/>
      <c r="P99" s="155"/>
      <c r="Q99" s="155"/>
      <c r="R99" s="23"/>
    </row>
    <row r="100" spans="2:18" s="1" customFormat="1" ht="6.9" customHeight="1"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</row>
    <row r="104" spans="2:18" s="1" customFormat="1" ht="6.9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</row>
    <row r="105" spans="2:18" s="1" customFormat="1" ht="36.9" customHeight="1">
      <c r="B105" s="21"/>
      <c r="C105" s="128" t="s">
        <v>60</v>
      </c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23"/>
    </row>
    <row r="106" spans="2:18" s="1" customFormat="1" ht="6.9" customHeight="1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</row>
    <row r="107" spans="2:18" s="1" customFormat="1" ht="36.9" customHeight="1">
      <c r="B107" s="21"/>
      <c r="C107" s="41" t="s">
        <v>4</v>
      </c>
      <c r="D107" s="22"/>
      <c r="E107" s="22"/>
      <c r="F107" s="138" t="str">
        <f>F6</f>
        <v>Rozšíření MAN: Kamencové jezero - PZOO</v>
      </c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22"/>
      <c r="R107" s="23"/>
    </row>
    <row r="108" spans="2:18" s="1" customFormat="1" ht="6.9" customHeight="1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</row>
    <row r="109" spans="2:18" s="1" customFormat="1" ht="18" customHeight="1">
      <c r="B109" s="21"/>
      <c r="C109" s="19" t="s">
        <v>8</v>
      </c>
      <c r="D109" s="22"/>
      <c r="E109" s="22"/>
      <c r="F109" s="17" t="str">
        <f>F8</f>
        <v xml:space="preserve"> </v>
      </c>
      <c r="G109" s="22"/>
      <c r="H109" s="22"/>
      <c r="I109" s="22"/>
      <c r="J109" s="22"/>
      <c r="K109" s="19" t="s">
        <v>10</v>
      </c>
      <c r="L109" s="22"/>
      <c r="M109" s="117" t="str">
        <f>IF(O8="","",O8)</f>
        <v/>
      </c>
      <c r="N109" s="117"/>
      <c r="O109" s="117"/>
      <c r="P109" s="117"/>
      <c r="Q109" s="22"/>
      <c r="R109" s="23"/>
    </row>
    <row r="110" spans="2:18" s="1" customFormat="1" ht="6.9" customHeight="1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</row>
    <row r="111" spans="2:18" s="1" customFormat="1" ht="13.2">
      <c r="B111" s="21"/>
      <c r="C111" s="19" t="s">
        <v>11</v>
      </c>
      <c r="D111" s="22"/>
      <c r="E111" s="22"/>
      <c r="F111" s="17">
        <f>E11</f>
        <v>0</v>
      </c>
      <c r="G111" s="22"/>
      <c r="H111" s="22"/>
      <c r="I111" s="22"/>
      <c r="J111" s="22"/>
      <c r="K111" s="19" t="s">
        <v>15</v>
      </c>
      <c r="L111" s="22"/>
      <c r="M111" s="118">
        <f>E17</f>
        <v>0</v>
      </c>
      <c r="N111" s="118"/>
      <c r="O111" s="118"/>
      <c r="P111" s="118"/>
      <c r="Q111" s="118"/>
      <c r="R111" s="23"/>
    </row>
    <row r="112" spans="2:18" s="1" customFormat="1" ht="14.4" customHeight="1">
      <c r="B112" s="21"/>
      <c r="C112" s="19" t="s">
        <v>14</v>
      </c>
      <c r="D112" s="22"/>
      <c r="E112" s="22"/>
      <c r="F112" s="17" t="str">
        <f>IF(E14="","",E14)</f>
        <v/>
      </c>
      <c r="G112" s="22"/>
      <c r="H112" s="22"/>
      <c r="I112" s="22"/>
      <c r="J112" s="22"/>
      <c r="K112" s="19" t="s">
        <v>16</v>
      </c>
      <c r="L112" s="22"/>
      <c r="M112" s="118">
        <f>E20</f>
        <v>0</v>
      </c>
      <c r="N112" s="118"/>
      <c r="O112" s="118"/>
      <c r="P112" s="118"/>
      <c r="Q112" s="118"/>
      <c r="R112" s="23"/>
    </row>
    <row r="113" spans="2:18" s="1" customFormat="1" ht="10.35" customHeight="1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</row>
    <row r="114" spans="2:18" s="4" customFormat="1" ht="29.25" customHeight="1">
      <c r="B114" s="62"/>
      <c r="C114" s="63" t="s">
        <v>61</v>
      </c>
      <c r="D114" s="64" t="s">
        <v>62</v>
      </c>
      <c r="E114" s="64" t="s">
        <v>34</v>
      </c>
      <c r="F114" s="119" t="s">
        <v>63</v>
      </c>
      <c r="G114" s="119"/>
      <c r="H114" s="119"/>
      <c r="I114" s="119"/>
      <c r="J114" s="64" t="s">
        <v>64</v>
      </c>
      <c r="K114" s="64" t="s">
        <v>65</v>
      </c>
      <c r="L114" s="120" t="s">
        <v>66</v>
      </c>
      <c r="M114" s="120"/>
      <c r="N114" s="119" t="s">
        <v>49</v>
      </c>
      <c r="O114" s="119"/>
      <c r="P114" s="119"/>
      <c r="Q114" s="121"/>
      <c r="R114" s="65"/>
    </row>
    <row r="115" spans="2:40" s="1" customFormat="1" ht="29.25" customHeight="1">
      <c r="B115" s="21"/>
      <c r="C115" s="43" t="s">
        <v>45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146">
        <f>N116+N120+N152+N158+N173</f>
        <v>0</v>
      </c>
      <c r="O115" s="147"/>
      <c r="P115" s="147"/>
      <c r="Q115" s="147"/>
      <c r="R115" s="23"/>
      <c r="W115" s="10" t="s">
        <v>35</v>
      </c>
      <c r="X115" s="10" t="s">
        <v>51</v>
      </c>
      <c r="AN115" s="66" t="e">
        <f>AN116+AN120+AN152+#REF!</f>
        <v>#REF!</v>
      </c>
    </row>
    <row r="116" spans="2:40" s="5" customFormat="1" ht="37.35" customHeight="1">
      <c r="B116" s="67"/>
      <c r="C116" s="68"/>
      <c r="D116" s="69" t="s">
        <v>52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148">
        <f>AN116</f>
        <v>0</v>
      </c>
      <c r="O116" s="143"/>
      <c r="P116" s="143"/>
      <c r="Q116" s="143"/>
      <c r="R116" s="70"/>
      <c r="U116" s="71" t="s">
        <v>7</v>
      </c>
      <c r="W116" s="72" t="s">
        <v>35</v>
      </c>
      <c r="X116" s="72" t="s">
        <v>36</v>
      </c>
      <c r="AB116" s="71" t="s">
        <v>67</v>
      </c>
      <c r="AN116" s="73">
        <f>AN117</f>
        <v>0</v>
      </c>
    </row>
    <row r="117" spans="2:40" s="5" customFormat="1" ht="19.95" customHeight="1">
      <c r="B117" s="67"/>
      <c r="C117" s="68"/>
      <c r="D117" s="74" t="s">
        <v>53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149">
        <f>AN117</f>
        <v>0</v>
      </c>
      <c r="O117" s="150"/>
      <c r="P117" s="150"/>
      <c r="Q117" s="150"/>
      <c r="R117" s="70"/>
      <c r="U117" s="71" t="s">
        <v>7</v>
      </c>
      <c r="W117" s="72" t="s">
        <v>35</v>
      </c>
      <c r="X117" s="72" t="s">
        <v>7</v>
      </c>
      <c r="AB117" s="71" t="s">
        <v>67</v>
      </c>
      <c r="AN117" s="73">
        <f>AN118</f>
        <v>0</v>
      </c>
    </row>
    <row r="118" spans="2:40" s="5" customFormat="1" ht="14.85" customHeight="1">
      <c r="B118" s="67"/>
      <c r="C118" s="68"/>
      <c r="D118" s="74" t="s">
        <v>54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151">
        <f>AN118</f>
        <v>0</v>
      </c>
      <c r="O118" s="152"/>
      <c r="P118" s="152"/>
      <c r="Q118" s="152"/>
      <c r="R118" s="70"/>
      <c r="U118" s="71" t="s">
        <v>7</v>
      </c>
      <c r="W118" s="72" t="s">
        <v>35</v>
      </c>
      <c r="X118" s="72" t="s">
        <v>43</v>
      </c>
      <c r="AB118" s="71" t="s">
        <v>67</v>
      </c>
      <c r="AN118" s="73">
        <f>AN119</f>
        <v>0</v>
      </c>
    </row>
    <row r="119" spans="2:42" s="1" customFormat="1" ht="31.5" customHeight="1">
      <c r="B119" s="75"/>
      <c r="C119" s="76" t="s">
        <v>7</v>
      </c>
      <c r="D119" s="76" t="s">
        <v>68</v>
      </c>
      <c r="E119" s="77"/>
      <c r="F119" s="112" t="s">
        <v>170</v>
      </c>
      <c r="G119" s="112"/>
      <c r="H119" s="112"/>
      <c r="I119" s="112"/>
      <c r="J119" s="78" t="s">
        <v>69</v>
      </c>
      <c r="K119" s="79">
        <v>5</v>
      </c>
      <c r="M119" s="106"/>
      <c r="N119" s="116">
        <f>ROUND(M119*K119,2)</f>
        <v>0</v>
      </c>
      <c r="O119" s="116"/>
      <c r="P119" s="116"/>
      <c r="Q119" s="116"/>
      <c r="R119" s="80"/>
      <c r="U119" s="10" t="s">
        <v>70</v>
      </c>
      <c r="W119" s="10" t="s">
        <v>68</v>
      </c>
      <c r="X119" s="10" t="s">
        <v>71</v>
      </c>
      <c r="AB119" s="10" t="s">
        <v>67</v>
      </c>
      <c r="AH119" s="81" t="e">
        <f>IF(#REF!="základní",N119,0)</f>
        <v>#REF!</v>
      </c>
      <c r="AI119" s="81" t="e">
        <f>IF(#REF!="snížená",N119,0)</f>
        <v>#REF!</v>
      </c>
      <c r="AJ119" s="81" t="e">
        <f>IF(#REF!="zákl. přenesená",N119,0)</f>
        <v>#REF!</v>
      </c>
      <c r="AK119" s="81" t="e">
        <f>IF(#REF!="sníž. přenesená",N119,0)</f>
        <v>#REF!</v>
      </c>
      <c r="AL119" s="81" t="e">
        <f>IF(#REF!="nulová",N119,0)</f>
        <v>#REF!</v>
      </c>
      <c r="AM119" s="10" t="s">
        <v>7</v>
      </c>
      <c r="AN119" s="81">
        <f>ROUND(M119*K119,2)</f>
        <v>0</v>
      </c>
      <c r="AO119" s="10" t="s">
        <v>70</v>
      </c>
      <c r="AP119" s="10" t="s">
        <v>72</v>
      </c>
    </row>
    <row r="120" spans="2:40" s="5" customFormat="1" ht="37.35" customHeight="1">
      <c r="B120" s="67"/>
      <c r="C120" s="68"/>
      <c r="D120" s="69" t="s">
        <v>55</v>
      </c>
      <c r="E120" s="69"/>
      <c r="F120" s="69"/>
      <c r="G120" s="69"/>
      <c r="H120" s="69"/>
      <c r="I120" s="69"/>
      <c r="J120" s="69"/>
      <c r="K120" s="69"/>
      <c r="M120" s="69"/>
      <c r="N120" s="124">
        <f>N121</f>
        <v>0</v>
      </c>
      <c r="O120" s="125"/>
      <c r="P120" s="125"/>
      <c r="Q120" s="125"/>
      <c r="R120" s="70"/>
      <c r="U120" s="71" t="s">
        <v>71</v>
      </c>
      <c r="W120" s="72" t="s">
        <v>35</v>
      </c>
      <c r="X120" s="72" t="s">
        <v>36</v>
      </c>
      <c r="AB120" s="71" t="s">
        <v>67</v>
      </c>
      <c r="AN120" s="73">
        <f>AN121</f>
        <v>0</v>
      </c>
    </row>
    <row r="121" spans="2:40" s="5" customFormat="1" ht="19.95" customHeight="1">
      <c r="B121" s="67"/>
      <c r="C121" s="68"/>
      <c r="D121" s="74" t="s">
        <v>56</v>
      </c>
      <c r="E121" s="74"/>
      <c r="F121" s="74"/>
      <c r="G121" s="74"/>
      <c r="H121" s="74"/>
      <c r="I121" s="74"/>
      <c r="J121" s="74"/>
      <c r="K121" s="74"/>
      <c r="M121" s="74"/>
      <c r="N121" s="151">
        <f>SUM(N122:Q150)</f>
        <v>0</v>
      </c>
      <c r="O121" s="152"/>
      <c r="P121" s="152"/>
      <c r="Q121" s="152"/>
      <c r="R121" s="70"/>
      <c r="U121" s="71" t="s">
        <v>71</v>
      </c>
      <c r="W121" s="72" t="s">
        <v>35</v>
      </c>
      <c r="X121" s="72" t="s">
        <v>7</v>
      </c>
      <c r="AB121" s="71" t="s">
        <v>67</v>
      </c>
      <c r="AN121" s="73">
        <f>SUM(AN122:AN149)</f>
        <v>0</v>
      </c>
    </row>
    <row r="122" spans="2:42" s="1" customFormat="1" ht="31.5" customHeight="1">
      <c r="B122" s="75"/>
      <c r="C122" s="76" t="s">
        <v>214</v>
      </c>
      <c r="D122" s="76" t="s">
        <v>68</v>
      </c>
      <c r="E122" s="77"/>
      <c r="F122" s="112" t="s">
        <v>73</v>
      </c>
      <c r="G122" s="112"/>
      <c r="H122" s="112"/>
      <c r="I122" s="112"/>
      <c r="J122" s="78" t="s">
        <v>74</v>
      </c>
      <c r="K122" s="79">
        <v>0.45</v>
      </c>
      <c r="M122" s="107"/>
      <c r="N122" s="113">
        <f aca="true" t="shared" si="0" ref="N122:N149">ROUND(M122*K122,2)</f>
        <v>0</v>
      </c>
      <c r="O122" s="114"/>
      <c r="P122" s="114"/>
      <c r="Q122" s="115"/>
      <c r="R122" s="80"/>
      <c r="U122" s="10" t="s">
        <v>75</v>
      </c>
      <c r="W122" s="10" t="s">
        <v>68</v>
      </c>
      <c r="X122" s="10" t="s">
        <v>43</v>
      </c>
      <c r="AB122" s="10" t="s">
        <v>67</v>
      </c>
      <c r="AH122" s="81" t="e">
        <f>IF(#REF!="základní",N122,0)</f>
        <v>#REF!</v>
      </c>
      <c r="AI122" s="81" t="e">
        <f>IF(#REF!="snížená",N122,0)</f>
        <v>#REF!</v>
      </c>
      <c r="AJ122" s="81" t="e">
        <f>IF(#REF!="zákl. přenesená",N122,0)</f>
        <v>#REF!</v>
      </c>
      <c r="AK122" s="81" t="e">
        <f>IF(#REF!="sníž. přenesená",N122,0)</f>
        <v>#REF!</v>
      </c>
      <c r="AL122" s="81" t="e">
        <f>IF(#REF!="nulová",N122,0)</f>
        <v>#REF!</v>
      </c>
      <c r="AM122" s="10" t="s">
        <v>7</v>
      </c>
      <c r="AN122" s="81">
        <f>ROUND(M122*K122,2)</f>
        <v>0</v>
      </c>
      <c r="AO122" s="10" t="s">
        <v>75</v>
      </c>
      <c r="AP122" s="10" t="s">
        <v>76</v>
      </c>
    </row>
    <row r="123" spans="2:42" s="1" customFormat="1" ht="31.5" customHeight="1">
      <c r="B123" s="75"/>
      <c r="C123" s="76" t="s">
        <v>215</v>
      </c>
      <c r="D123" s="76" t="s">
        <v>68</v>
      </c>
      <c r="E123" s="77"/>
      <c r="F123" s="112" t="s">
        <v>212</v>
      </c>
      <c r="G123" s="112"/>
      <c r="H123" s="112"/>
      <c r="I123" s="112"/>
      <c r="J123" s="78" t="s">
        <v>80</v>
      </c>
      <c r="K123" s="79">
        <v>74.9</v>
      </c>
      <c r="M123" s="107"/>
      <c r="N123" s="113">
        <f t="shared" si="0"/>
        <v>0</v>
      </c>
      <c r="O123" s="114"/>
      <c r="P123" s="114"/>
      <c r="Q123" s="115"/>
      <c r="R123" s="80"/>
      <c r="U123" s="10" t="s">
        <v>75</v>
      </c>
      <c r="W123" s="10" t="s">
        <v>68</v>
      </c>
      <c r="X123" s="10" t="s">
        <v>43</v>
      </c>
      <c r="AB123" s="10" t="s">
        <v>67</v>
      </c>
      <c r="AH123" s="81" t="e">
        <f>IF(#REF!="základní",N123,0)</f>
        <v>#REF!</v>
      </c>
      <c r="AI123" s="81" t="e">
        <f>IF(#REF!="snížená",N123,0)</f>
        <v>#REF!</v>
      </c>
      <c r="AJ123" s="81" t="e">
        <f>IF(#REF!="zákl. přenesená",N123,0)</f>
        <v>#REF!</v>
      </c>
      <c r="AK123" s="81" t="e">
        <f>IF(#REF!="sníž. přenesená",N123,0)</f>
        <v>#REF!</v>
      </c>
      <c r="AL123" s="81" t="e">
        <f>IF(#REF!="nulová",N123,0)</f>
        <v>#REF!</v>
      </c>
      <c r="AM123" s="10" t="s">
        <v>7</v>
      </c>
      <c r="AN123" s="81">
        <f>ROUND(M123*K123,2)</f>
        <v>0</v>
      </c>
      <c r="AO123" s="10" t="s">
        <v>75</v>
      </c>
      <c r="AP123" s="10" t="s">
        <v>78</v>
      </c>
    </row>
    <row r="124" spans="2:42" s="1" customFormat="1" ht="31.5" customHeight="1">
      <c r="B124" s="75"/>
      <c r="C124" s="76" t="s">
        <v>216</v>
      </c>
      <c r="D124" s="76" t="s">
        <v>68</v>
      </c>
      <c r="E124" s="77"/>
      <c r="F124" s="112" t="s">
        <v>79</v>
      </c>
      <c r="G124" s="112"/>
      <c r="H124" s="112"/>
      <c r="I124" s="112"/>
      <c r="J124" s="78" t="s">
        <v>80</v>
      </c>
      <c r="K124" s="79">
        <v>74.9</v>
      </c>
      <c r="M124" s="107"/>
      <c r="N124" s="113">
        <f t="shared" si="0"/>
        <v>0</v>
      </c>
      <c r="O124" s="114"/>
      <c r="P124" s="114"/>
      <c r="Q124" s="115"/>
      <c r="R124" s="80"/>
      <c r="U124" s="10" t="s">
        <v>75</v>
      </c>
      <c r="W124" s="10" t="s">
        <v>68</v>
      </c>
      <c r="X124" s="10" t="s">
        <v>43</v>
      </c>
      <c r="AB124" s="10" t="s">
        <v>67</v>
      </c>
      <c r="AH124" s="81" t="e">
        <f>IF(#REF!="základní",N124,0)</f>
        <v>#REF!</v>
      </c>
      <c r="AI124" s="81" t="e">
        <f>IF(#REF!="snížená",N124,0)</f>
        <v>#REF!</v>
      </c>
      <c r="AJ124" s="81" t="e">
        <f>IF(#REF!="zákl. přenesená",N124,0)</f>
        <v>#REF!</v>
      </c>
      <c r="AK124" s="81" t="e">
        <f>IF(#REF!="sníž. přenesená",N124,0)</f>
        <v>#REF!</v>
      </c>
      <c r="AL124" s="81" t="e">
        <f>IF(#REF!="nulová",N124,0)</f>
        <v>#REF!</v>
      </c>
      <c r="AM124" s="10" t="s">
        <v>7</v>
      </c>
      <c r="AN124" s="81">
        <f>ROUND(M124*K124,2)</f>
        <v>0</v>
      </c>
      <c r="AO124" s="10" t="s">
        <v>75</v>
      </c>
      <c r="AP124" s="10" t="s">
        <v>81</v>
      </c>
    </row>
    <row r="125" spans="2:42" s="1" customFormat="1" ht="31.5" customHeight="1">
      <c r="B125" s="75"/>
      <c r="C125" s="76" t="s">
        <v>217</v>
      </c>
      <c r="D125" s="76" t="s">
        <v>68</v>
      </c>
      <c r="E125" s="77"/>
      <c r="F125" s="112" t="s">
        <v>82</v>
      </c>
      <c r="G125" s="112"/>
      <c r="H125" s="112"/>
      <c r="I125" s="112"/>
      <c r="J125" s="78" t="s">
        <v>80</v>
      </c>
      <c r="K125" s="79">
        <v>3.5</v>
      </c>
      <c r="M125" s="107"/>
      <c r="N125" s="113">
        <f t="shared" si="0"/>
        <v>0</v>
      </c>
      <c r="O125" s="114"/>
      <c r="P125" s="114"/>
      <c r="Q125" s="115"/>
      <c r="R125" s="80"/>
      <c r="U125" s="10" t="s">
        <v>75</v>
      </c>
      <c r="W125" s="10" t="s">
        <v>68</v>
      </c>
      <c r="X125" s="10" t="s">
        <v>43</v>
      </c>
      <c r="AB125" s="10" t="s">
        <v>67</v>
      </c>
      <c r="AH125" s="81" t="e">
        <f>IF(#REF!="základní",N125,0)</f>
        <v>#REF!</v>
      </c>
      <c r="AI125" s="81" t="e">
        <f>IF(#REF!="snížená",N125,0)</f>
        <v>#REF!</v>
      </c>
      <c r="AJ125" s="81" t="e">
        <f>IF(#REF!="zákl. přenesená",N125,0)</f>
        <v>#REF!</v>
      </c>
      <c r="AK125" s="81" t="e">
        <f>IF(#REF!="sníž. přenesená",N125,0)</f>
        <v>#REF!</v>
      </c>
      <c r="AL125" s="81" t="e">
        <f>IF(#REF!="nulová",N125,0)</f>
        <v>#REF!</v>
      </c>
      <c r="AM125" s="10" t="s">
        <v>7</v>
      </c>
      <c r="AN125" s="81">
        <f>ROUND(M125*K125,2)</f>
        <v>0</v>
      </c>
      <c r="AO125" s="10" t="s">
        <v>75</v>
      </c>
      <c r="AP125" s="10" t="s">
        <v>83</v>
      </c>
    </row>
    <row r="126" spans="2:42" s="1" customFormat="1" ht="31.5" customHeight="1">
      <c r="B126" s="75"/>
      <c r="C126" s="76" t="s">
        <v>218</v>
      </c>
      <c r="D126" s="76" t="s">
        <v>68</v>
      </c>
      <c r="E126" s="77"/>
      <c r="F126" s="112" t="s">
        <v>171</v>
      </c>
      <c r="G126" s="112"/>
      <c r="H126" s="112"/>
      <c r="I126" s="112"/>
      <c r="J126" s="78" t="s">
        <v>80</v>
      </c>
      <c r="K126" s="79">
        <v>8.95</v>
      </c>
      <c r="M126" s="110"/>
      <c r="N126" s="113">
        <f t="shared" si="0"/>
        <v>0</v>
      </c>
      <c r="O126" s="114"/>
      <c r="P126" s="114"/>
      <c r="Q126" s="115"/>
      <c r="R126" s="80"/>
      <c r="U126" s="10"/>
      <c r="W126" s="10"/>
      <c r="X126" s="10"/>
      <c r="AB126" s="10"/>
      <c r="AH126" s="81"/>
      <c r="AI126" s="81"/>
      <c r="AJ126" s="81"/>
      <c r="AK126" s="81"/>
      <c r="AL126" s="81"/>
      <c r="AM126" s="10"/>
      <c r="AN126" s="81"/>
      <c r="AO126" s="10"/>
      <c r="AP126" s="10"/>
    </row>
    <row r="127" spans="2:42" s="1" customFormat="1" ht="31.5" customHeight="1">
      <c r="B127" s="75"/>
      <c r="C127" s="76" t="s">
        <v>219</v>
      </c>
      <c r="D127" s="76" t="s">
        <v>68</v>
      </c>
      <c r="E127" s="77"/>
      <c r="F127" s="112" t="s">
        <v>172</v>
      </c>
      <c r="G127" s="112"/>
      <c r="H127" s="112"/>
      <c r="I127" s="112"/>
      <c r="J127" s="78" t="s">
        <v>80</v>
      </c>
      <c r="K127" s="79">
        <v>32.55</v>
      </c>
      <c r="M127" s="110"/>
      <c r="N127" s="113">
        <f t="shared" si="0"/>
        <v>0</v>
      </c>
      <c r="O127" s="114"/>
      <c r="P127" s="114"/>
      <c r="Q127" s="115"/>
      <c r="R127" s="80"/>
      <c r="U127" s="10"/>
      <c r="W127" s="10"/>
      <c r="X127" s="10"/>
      <c r="AB127" s="10"/>
      <c r="AH127" s="81"/>
      <c r="AI127" s="81"/>
      <c r="AJ127" s="81"/>
      <c r="AK127" s="81"/>
      <c r="AL127" s="81"/>
      <c r="AM127" s="10"/>
      <c r="AN127" s="81"/>
      <c r="AO127" s="10"/>
      <c r="AP127" s="10"/>
    </row>
    <row r="128" spans="2:42" s="1" customFormat="1" ht="31.5" customHeight="1">
      <c r="B128" s="75"/>
      <c r="C128" s="76" t="s">
        <v>220</v>
      </c>
      <c r="D128" s="76" t="s">
        <v>68</v>
      </c>
      <c r="E128" s="77"/>
      <c r="F128" s="112" t="s">
        <v>173</v>
      </c>
      <c r="G128" s="112"/>
      <c r="H128" s="112"/>
      <c r="I128" s="112"/>
      <c r="J128" s="78" t="s">
        <v>80</v>
      </c>
      <c r="K128" s="79">
        <v>17.5</v>
      </c>
      <c r="M128" s="110"/>
      <c r="N128" s="113">
        <f t="shared" si="0"/>
        <v>0</v>
      </c>
      <c r="O128" s="114"/>
      <c r="P128" s="114"/>
      <c r="Q128" s="115"/>
      <c r="R128" s="80"/>
      <c r="U128" s="10"/>
      <c r="W128" s="10"/>
      <c r="X128" s="10"/>
      <c r="AB128" s="10"/>
      <c r="AH128" s="81"/>
      <c r="AI128" s="81"/>
      <c r="AJ128" s="81"/>
      <c r="AK128" s="81"/>
      <c r="AL128" s="81"/>
      <c r="AM128" s="10"/>
      <c r="AN128" s="81"/>
      <c r="AO128" s="10"/>
      <c r="AP128" s="10"/>
    </row>
    <row r="129" spans="2:42" s="1" customFormat="1" ht="31.5" customHeight="1">
      <c r="B129" s="75"/>
      <c r="C129" s="76" t="s">
        <v>221</v>
      </c>
      <c r="D129" s="76" t="s">
        <v>68</v>
      </c>
      <c r="E129" s="77"/>
      <c r="F129" s="112" t="s">
        <v>84</v>
      </c>
      <c r="G129" s="112"/>
      <c r="H129" s="112"/>
      <c r="I129" s="112"/>
      <c r="J129" s="78" t="s">
        <v>85</v>
      </c>
      <c r="K129" s="79">
        <v>214</v>
      </c>
      <c r="M129" s="110"/>
      <c r="N129" s="113">
        <f t="shared" si="0"/>
        <v>0</v>
      </c>
      <c r="O129" s="114"/>
      <c r="P129" s="114"/>
      <c r="Q129" s="115"/>
      <c r="R129" s="80"/>
      <c r="U129" s="10" t="s">
        <v>75</v>
      </c>
      <c r="W129" s="10" t="s">
        <v>68</v>
      </c>
      <c r="X129" s="10" t="s">
        <v>43</v>
      </c>
      <c r="AB129" s="10" t="s">
        <v>67</v>
      </c>
      <c r="AH129" s="81" t="e">
        <f>IF(#REF!="základní",N129,0)</f>
        <v>#REF!</v>
      </c>
      <c r="AI129" s="81" t="e">
        <f>IF(#REF!="snížená",N129,0)</f>
        <v>#REF!</v>
      </c>
      <c r="AJ129" s="81" t="e">
        <f>IF(#REF!="zákl. přenesená",N129,0)</f>
        <v>#REF!</v>
      </c>
      <c r="AK129" s="81" t="e">
        <f>IF(#REF!="sníž. přenesená",N129,0)</f>
        <v>#REF!</v>
      </c>
      <c r="AL129" s="81" t="e">
        <f>IF(#REF!="nulová",N129,0)</f>
        <v>#REF!</v>
      </c>
      <c r="AM129" s="10" t="s">
        <v>7</v>
      </c>
      <c r="AN129" s="81">
        <f>ROUND(M129*K129,2)</f>
        <v>0</v>
      </c>
      <c r="AO129" s="10" t="s">
        <v>75</v>
      </c>
      <c r="AP129" s="10" t="s">
        <v>86</v>
      </c>
    </row>
    <row r="130" spans="2:42" s="1" customFormat="1" ht="31.5" customHeight="1">
      <c r="B130" s="75"/>
      <c r="C130" s="76" t="s">
        <v>222</v>
      </c>
      <c r="D130" s="76" t="s">
        <v>68</v>
      </c>
      <c r="E130" s="77"/>
      <c r="F130" s="112" t="s">
        <v>174</v>
      </c>
      <c r="G130" s="112"/>
      <c r="H130" s="112"/>
      <c r="I130" s="112"/>
      <c r="J130" s="78" t="s">
        <v>85</v>
      </c>
      <c r="K130" s="79">
        <v>170</v>
      </c>
      <c r="M130" s="110"/>
      <c r="N130" s="113">
        <f t="shared" si="0"/>
        <v>0</v>
      </c>
      <c r="O130" s="114"/>
      <c r="P130" s="114"/>
      <c r="Q130" s="115"/>
      <c r="R130" s="80"/>
      <c r="U130" s="10"/>
      <c r="W130" s="10"/>
      <c r="X130" s="10"/>
      <c r="AB130" s="10"/>
      <c r="AH130" s="81"/>
      <c r="AI130" s="81"/>
      <c r="AJ130" s="81"/>
      <c r="AK130" s="81"/>
      <c r="AL130" s="81"/>
      <c r="AM130" s="10"/>
      <c r="AN130" s="81"/>
      <c r="AO130" s="10"/>
      <c r="AP130" s="10"/>
    </row>
    <row r="131" spans="2:42" s="1" customFormat="1" ht="31.5" customHeight="1">
      <c r="B131" s="75"/>
      <c r="C131" s="76" t="s">
        <v>223</v>
      </c>
      <c r="D131" s="76" t="s">
        <v>68</v>
      </c>
      <c r="E131" s="77"/>
      <c r="F131" s="112" t="s">
        <v>87</v>
      </c>
      <c r="G131" s="112"/>
      <c r="H131" s="112"/>
      <c r="I131" s="112"/>
      <c r="J131" s="78" t="s">
        <v>85</v>
      </c>
      <c r="K131" s="79">
        <v>6</v>
      </c>
      <c r="M131" s="110"/>
      <c r="N131" s="113">
        <f t="shared" si="0"/>
        <v>0</v>
      </c>
      <c r="O131" s="114"/>
      <c r="P131" s="114"/>
      <c r="Q131" s="115"/>
      <c r="R131" s="80"/>
      <c r="U131" s="10" t="s">
        <v>75</v>
      </c>
      <c r="W131" s="10" t="s">
        <v>68</v>
      </c>
      <c r="X131" s="10" t="s">
        <v>43</v>
      </c>
      <c r="AB131" s="10" t="s">
        <v>67</v>
      </c>
      <c r="AH131" s="81" t="e">
        <f>IF(#REF!="základní",N131,0)</f>
        <v>#REF!</v>
      </c>
      <c r="AI131" s="81" t="e">
        <f>IF(#REF!="snížená",N131,0)</f>
        <v>#REF!</v>
      </c>
      <c r="AJ131" s="81" t="e">
        <f>IF(#REF!="zákl. přenesená",N131,0)</f>
        <v>#REF!</v>
      </c>
      <c r="AK131" s="81" t="e">
        <f>IF(#REF!="sníž. přenesená",N131,0)</f>
        <v>#REF!</v>
      </c>
      <c r="AL131" s="81" t="e">
        <f>IF(#REF!="nulová",N131,0)</f>
        <v>#REF!</v>
      </c>
      <c r="AM131" s="10" t="s">
        <v>7</v>
      </c>
      <c r="AN131" s="81">
        <f>ROUND(M131*K131,2)</f>
        <v>0</v>
      </c>
      <c r="AO131" s="10" t="s">
        <v>75</v>
      </c>
      <c r="AP131" s="10" t="s">
        <v>88</v>
      </c>
    </row>
    <row r="132" spans="2:42" s="1" customFormat="1" ht="38.4" customHeight="1">
      <c r="B132" s="75"/>
      <c r="C132" s="76" t="s">
        <v>224</v>
      </c>
      <c r="D132" s="76" t="s">
        <v>68</v>
      </c>
      <c r="E132" s="77"/>
      <c r="F132" s="112" t="s">
        <v>244</v>
      </c>
      <c r="G132" s="112"/>
      <c r="H132" s="112"/>
      <c r="I132" s="112"/>
      <c r="J132" s="78" t="s">
        <v>85</v>
      </c>
      <c r="K132" s="79">
        <v>25</v>
      </c>
      <c r="M132" s="110"/>
      <c r="N132" s="113">
        <f t="shared" si="0"/>
        <v>0</v>
      </c>
      <c r="O132" s="114"/>
      <c r="P132" s="114"/>
      <c r="Q132" s="115"/>
      <c r="R132" s="80"/>
      <c r="U132" s="10"/>
      <c r="W132" s="10"/>
      <c r="X132" s="10"/>
      <c r="AB132" s="10"/>
      <c r="AH132" s="81"/>
      <c r="AI132" s="81"/>
      <c r="AJ132" s="81"/>
      <c r="AK132" s="81"/>
      <c r="AL132" s="81"/>
      <c r="AM132" s="10"/>
      <c r="AN132" s="81"/>
      <c r="AO132" s="10"/>
      <c r="AP132" s="10"/>
    </row>
    <row r="133" spans="2:42" s="1" customFormat="1" ht="31.5" customHeight="1">
      <c r="B133" s="75"/>
      <c r="C133" s="76" t="s">
        <v>225</v>
      </c>
      <c r="D133" s="76" t="s">
        <v>68</v>
      </c>
      <c r="E133" s="77"/>
      <c r="F133" s="112" t="s">
        <v>89</v>
      </c>
      <c r="G133" s="112"/>
      <c r="H133" s="112"/>
      <c r="I133" s="112"/>
      <c r="J133" s="78" t="s">
        <v>85</v>
      </c>
      <c r="K133" s="79">
        <v>189</v>
      </c>
      <c r="M133" s="110"/>
      <c r="N133" s="113">
        <f t="shared" si="0"/>
        <v>0</v>
      </c>
      <c r="O133" s="114"/>
      <c r="P133" s="114"/>
      <c r="Q133" s="115"/>
      <c r="R133" s="80"/>
      <c r="U133" s="10" t="s">
        <v>75</v>
      </c>
      <c r="W133" s="10" t="s">
        <v>68</v>
      </c>
      <c r="X133" s="10" t="s">
        <v>43</v>
      </c>
      <c r="AB133" s="10" t="s">
        <v>67</v>
      </c>
      <c r="AH133" s="81" t="e">
        <f>IF(#REF!="základní",N133,0)</f>
        <v>#REF!</v>
      </c>
      <c r="AI133" s="81" t="e">
        <f>IF(#REF!="snížená",N133,0)</f>
        <v>#REF!</v>
      </c>
      <c r="AJ133" s="81" t="e">
        <f>IF(#REF!="zákl. přenesená",N133,0)</f>
        <v>#REF!</v>
      </c>
      <c r="AK133" s="81" t="e">
        <f>IF(#REF!="sníž. přenesená",N133,0)</f>
        <v>#REF!</v>
      </c>
      <c r="AL133" s="81" t="e">
        <f>IF(#REF!="nulová",N133,0)</f>
        <v>#REF!</v>
      </c>
      <c r="AM133" s="10" t="s">
        <v>7</v>
      </c>
      <c r="AN133" s="81">
        <f aca="true" t="shared" si="1" ref="AN133:AN138">ROUND(M133*K133,2)</f>
        <v>0</v>
      </c>
      <c r="AO133" s="10" t="s">
        <v>75</v>
      </c>
      <c r="AP133" s="10" t="s">
        <v>90</v>
      </c>
    </row>
    <row r="134" spans="2:42" s="1" customFormat="1" ht="22.5" customHeight="1">
      <c r="B134" s="75"/>
      <c r="C134" s="76" t="s">
        <v>226</v>
      </c>
      <c r="D134" s="76" t="s">
        <v>91</v>
      </c>
      <c r="E134" s="77"/>
      <c r="F134" s="112" t="s">
        <v>211</v>
      </c>
      <c r="G134" s="112"/>
      <c r="H134" s="112"/>
      <c r="I134" s="112"/>
      <c r="J134" s="78" t="s">
        <v>69</v>
      </c>
      <c r="K134" s="79">
        <v>30</v>
      </c>
      <c r="M134" s="110"/>
      <c r="N134" s="113">
        <f t="shared" si="0"/>
        <v>0</v>
      </c>
      <c r="O134" s="114"/>
      <c r="P134" s="114"/>
      <c r="Q134" s="115"/>
      <c r="R134" s="80"/>
      <c r="U134" s="10" t="s">
        <v>92</v>
      </c>
      <c r="W134" s="10" t="s">
        <v>91</v>
      </c>
      <c r="X134" s="10" t="s">
        <v>43</v>
      </c>
      <c r="AB134" s="10" t="s">
        <v>67</v>
      </c>
      <c r="AH134" s="81" t="e">
        <f>IF(#REF!="základní",N134,0)</f>
        <v>#REF!</v>
      </c>
      <c r="AI134" s="81" t="e">
        <f>IF(#REF!="snížená",N134,0)</f>
        <v>#REF!</v>
      </c>
      <c r="AJ134" s="81" t="e">
        <f>IF(#REF!="zákl. přenesená",N134,0)</f>
        <v>#REF!</v>
      </c>
      <c r="AK134" s="81" t="e">
        <f>IF(#REF!="sníž. přenesená",N134,0)</f>
        <v>#REF!</v>
      </c>
      <c r="AL134" s="81" t="e">
        <f>IF(#REF!="nulová",N134,0)</f>
        <v>#REF!</v>
      </c>
      <c r="AM134" s="10" t="s">
        <v>7</v>
      </c>
      <c r="AN134" s="81">
        <f t="shared" si="1"/>
        <v>0</v>
      </c>
      <c r="AO134" s="10" t="s">
        <v>92</v>
      </c>
      <c r="AP134" s="10" t="s">
        <v>93</v>
      </c>
    </row>
    <row r="135" spans="2:42" s="1" customFormat="1" ht="31.5" customHeight="1">
      <c r="B135" s="75"/>
      <c r="C135" s="76" t="s">
        <v>227</v>
      </c>
      <c r="D135" s="76" t="s">
        <v>68</v>
      </c>
      <c r="E135" s="77"/>
      <c r="F135" s="112" t="s">
        <v>94</v>
      </c>
      <c r="G135" s="112"/>
      <c r="H135" s="112"/>
      <c r="I135" s="112"/>
      <c r="J135" s="78" t="s">
        <v>95</v>
      </c>
      <c r="K135" s="79">
        <v>15</v>
      </c>
      <c r="M135" s="110"/>
      <c r="N135" s="113">
        <f t="shared" si="0"/>
        <v>0</v>
      </c>
      <c r="O135" s="114"/>
      <c r="P135" s="114"/>
      <c r="Q135" s="115"/>
      <c r="R135" s="80"/>
      <c r="U135" s="10" t="s">
        <v>75</v>
      </c>
      <c r="W135" s="10" t="s">
        <v>68</v>
      </c>
      <c r="X135" s="10" t="s">
        <v>43</v>
      </c>
      <c r="AB135" s="10" t="s">
        <v>67</v>
      </c>
      <c r="AH135" s="81" t="e">
        <f>IF(#REF!="základní",N135,0)</f>
        <v>#REF!</v>
      </c>
      <c r="AI135" s="81" t="e">
        <f>IF(#REF!="snížená",N135,0)</f>
        <v>#REF!</v>
      </c>
      <c r="AJ135" s="81" t="e">
        <f>IF(#REF!="zákl. přenesená",N135,0)</f>
        <v>#REF!</v>
      </c>
      <c r="AK135" s="81" t="e">
        <f>IF(#REF!="sníž. přenesená",N135,0)</f>
        <v>#REF!</v>
      </c>
      <c r="AL135" s="81" t="e">
        <f>IF(#REF!="nulová",N135,0)</f>
        <v>#REF!</v>
      </c>
      <c r="AM135" s="10" t="s">
        <v>7</v>
      </c>
      <c r="AN135" s="81">
        <f t="shared" si="1"/>
        <v>0</v>
      </c>
      <c r="AO135" s="10" t="s">
        <v>75</v>
      </c>
      <c r="AP135" s="10" t="s">
        <v>96</v>
      </c>
    </row>
    <row r="136" spans="2:42" s="1" customFormat="1" ht="31.5" customHeight="1">
      <c r="B136" s="75"/>
      <c r="C136" s="76" t="s">
        <v>228</v>
      </c>
      <c r="D136" s="76" t="s">
        <v>68</v>
      </c>
      <c r="E136" s="77"/>
      <c r="F136" s="112" t="s">
        <v>97</v>
      </c>
      <c r="G136" s="112"/>
      <c r="H136" s="112"/>
      <c r="I136" s="112"/>
      <c r="J136" s="78" t="s">
        <v>85</v>
      </c>
      <c r="K136" s="79">
        <v>280</v>
      </c>
      <c r="M136" s="110"/>
      <c r="N136" s="113">
        <f t="shared" si="0"/>
        <v>0</v>
      </c>
      <c r="O136" s="114"/>
      <c r="P136" s="114"/>
      <c r="Q136" s="115"/>
      <c r="R136" s="80"/>
      <c r="U136" s="10" t="s">
        <v>75</v>
      </c>
      <c r="W136" s="10" t="s">
        <v>68</v>
      </c>
      <c r="X136" s="10" t="s">
        <v>43</v>
      </c>
      <c r="AB136" s="10" t="s">
        <v>67</v>
      </c>
      <c r="AH136" s="81" t="e">
        <f>IF(#REF!="základní",N136,0)</f>
        <v>#REF!</v>
      </c>
      <c r="AI136" s="81" t="e">
        <f>IF(#REF!="snížená",N136,0)</f>
        <v>#REF!</v>
      </c>
      <c r="AJ136" s="81" t="e">
        <f>IF(#REF!="zákl. přenesená",N136,0)</f>
        <v>#REF!</v>
      </c>
      <c r="AK136" s="81" t="e">
        <f>IF(#REF!="sníž. přenesená",N136,0)</f>
        <v>#REF!</v>
      </c>
      <c r="AL136" s="81" t="e">
        <f>IF(#REF!="nulová",N136,0)</f>
        <v>#REF!</v>
      </c>
      <c r="AM136" s="10" t="s">
        <v>7</v>
      </c>
      <c r="AN136" s="81">
        <f t="shared" si="1"/>
        <v>0</v>
      </c>
      <c r="AO136" s="10" t="s">
        <v>75</v>
      </c>
      <c r="AP136" s="10" t="s">
        <v>98</v>
      </c>
    </row>
    <row r="137" spans="2:42" s="1" customFormat="1" ht="31.5" customHeight="1">
      <c r="B137" s="75"/>
      <c r="C137" s="76" t="s">
        <v>229</v>
      </c>
      <c r="D137" s="76" t="s">
        <v>68</v>
      </c>
      <c r="E137" s="77"/>
      <c r="F137" s="112" t="s">
        <v>175</v>
      </c>
      <c r="G137" s="112"/>
      <c r="H137" s="112"/>
      <c r="I137" s="112"/>
      <c r="J137" s="78" t="s">
        <v>85</v>
      </c>
      <c r="K137" s="79">
        <v>40</v>
      </c>
      <c r="M137" s="110"/>
      <c r="N137" s="113">
        <f t="shared" si="0"/>
        <v>0</v>
      </c>
      <c r="O137" s="114"/>
      <c r="P137" s="114"/>
      <c r="Q137" s="115"/>
      <c r="R137" s="80"/>
      <c r="U137" s="10" t="s">
        <v>75</v>
      </c>
      <c r="W137" s="10" t="s">
        <v>68</v>
      </c>
      <c r="X137" s="10" t="s">
        <v>43</v>
      </c>
      <c r="AB137" s="10" t="s">
        <v>67</v>
      </c>
      <c r="AH137" s="81" t="e">
        <f>IF(#REF!="základní",N137,0)</f>
        <v>#REF!</v>
      </c>
      <c r="AI137" s="81" t="e">
        <f>IF(#REF!="snížená",N137,0)</f>
        <v>#REF!</v>
      </c>
      <c r="AJ137" s="81" t="e">
        <f>IF(#REF!="zákl. přenesená",N137,0)</f>
        <v>#REF!</v>
      </c>
      <c r="AK137" s="81" t="e">
        <f>IF(#REF!="sníž. přenesená",N137,0)</f>
        <v>#REF!</v>
      </c>
      <c r="AL137" s="81" t="e">
        <f>IF(#REF!="nulová",N137,0)</f>
        <v>#REF!</v>
      </c>
      <c r="AM137" s="10" t="s">
        <v>7</v>
      </c>
      <c r="AN137" s="81">
        <f t="shared" si="1"/>
        <v>0</v>
      </c>
      <c r="AO137" s="10" t="s">
        <v>75</v>
      </c>
      <c r="AP137" s="10" t="s">
        <v>99</v>
      </c>
    </row>
    <row r="138" spans="2:42" s="1" customFormat="1" ht="31.5" customHeight="1">
      <c r="B138" s="75"/>
      <c r="C138" s="76" t="s">
        <v>230</v>
      </c>
      <c r="D138" s="76" t="s">
        <v>68</v>
      </c>
      <c r="E138" s="77"/>
      <c r="F138" s="112" t="s">
        <v>100</v>
      </c>
      <c r="G138" s="112"/>
      <c r="H138" s="112"/>
      <c r="I138" s="112"/>
      <c r="J138" s="78" t="s">
        <v>85</v>
      </c>
      <c r="K138" s="79">
        <v>214</v>
      </c>
      <c r="M138" s="110"/>
      <c r="N138" s="113">
        <f t="shared" si="0"/>
        <v>0</v>
      </c>
      <c r="O138" s="114"/>
      <c r="P138" s="114"/>
      <c r="Q138" s="115"/>
      <c r="R138" s="80"/>
      <c r="U138" s="10" t="s">
        <v>75</v>
      </c>
      <c r="W138" s="10" t="s">
        <v>68</v>
      </c>
      <c r="X138" s="10" t="s">
        <v>43</v>
      </c>
      <c r="AB138" s="10" t="s">
        <v>67</v>
      </c>
      <c r="AH138" s="81" t="e">
        <f>IF(#REF!="základní",N138,0)</f>
        <v>#REF!</v>
      </c>
      <c r="AI138" s="81" t="e">
        <f>IF(#REF!="snížená",N138,0)</f>
        <v>#REF!</v>
      </c>
      <c r="AJ138" s="81" t="e">
        <f>IF(#REF!="zákl. přenesená",N138,0)</f>
        <v>#REF!</v>
      </c>
      <c r="AK138" s="81" t="e">
        <f>IF(#REF!="sníž. přenesená",N138,0)</f>
        <v>#REF!</v>
      </c>
      <c r="AL138" s="81" t="e">
        <f>IF(#REF!="nulová",N138,0)</f>
        <v>#REF!</v>
      </c>
      <c r="AM138" s="10" t="s">
        <v>7</v>
      </c>
      <c r="AN138" s="81">
        <f t="shared" si="1"/>
        <v>0</v>
      </c>
      <c r="AO138" s="10" t="s">
        <v>75</v>
      </c>
      <c r="AP138" s="10" t="s">
        <v>101</v>
      </c>
    </row>
    <row r="139" spans="2:42" s="1" customFormat="1" ht="31.5" customHeight="1">
      <c r="B139" s="75"/>
      <c r="C139" s="76" t="s">
        <v>231</v>
      </c>
      <c r="D139" s="76" t="s">
        <v>68</v>
      </c>
      <c r="E139" s="77"/>
      <c r="F139" s="112" t="s">
        <v>176</v>
      </c>
      <c r="G139" s="112"/>
      <c r="H139" s="112"/>
      <c r="I139" s="112"/>
      <c r="J139" s="78" t="s">
        <v>85</v>
      </c>
      <c r="K139" s="79">
        <v>170</v>
      </c>
      <c r="M139" s="110"/>
      <c r="N139" s="113">
        <f t="shared" si="0"/>
        <v>0</v>
      </c>
      <c r="O139" s="114"/>
      <c r="P139" s="114"/>
      <c r="Q139" s="115"/>
      <c r="R139" s="80"/>
      <c r="U139" s="10"/>
      <c r="W139" s="10"/>
      <c r="X139" s="10"/>
      <c r="AB139" s="10"/>
      <c r="AH139" s="81"/>
      <c r="AI139" s="81"/>
      <c r="AJ139" s="81"/>
      <c r="AK139" s="81"/>
      <c r="AL139" s="81"/>
      <c r="AM139" s="10"/>
      <c r="AN139" s="81"/>
      <c r="AO139" s="10"/>
      <c r="AP139" s="10"/>
    </row>
    <row r="140" spans="2:42" s="1" customFormat="1" ht="31.5" customHeight="1">
      <c r="B140" s="75"/>
      <c r="C140" s="76" t="s">
        <v>232</v>
      </c>
      <c r="D140" s="76" t="s">
        <v>68</v>
      </c>
      <c r="E140" s="77"/>
      <c r="F140" s="112" t="s">
        <v>102</v>
      </c>
      <c r="G140" s="112"/>
      <c r="H140" s="112"/>
      <c r="I140" s="112"/>
      <c r="J140" s="78" t="s">
        <v>85</v>
      </c>
      <c r="K140" s="79">
        <v>6</v>
      </c>
      <c r="M140" s="110"/>
      <c r="N140" s="113">
        <f t="shared" si="0"/>
        <v>0</v>
      </c>
      <c r="O140" s="114"/>
      <c r="P140" s="114"/>
      <c r="Q140" s="115"/>
      <c r="R140" s="80"/>
      <c r="U140" s="10" t="s">
        <v>75</v>
      </c>
      <c r="W140" s="10" t="s">
        <v>68</v>
      </c>
      <c r="X140" s="10" t="s">
        <v>43</v>
      </c>
      <c r="AB140" s="10" t="s">
        <v>67</v>
      </c>
      <c r="AH140" s="81" t="e">
        <f>IF(#REF!="základní",N140,0)</f>
        <v>#REF!</v>
      </c>
      <c r="AI140" s="81" t="e">
        <f>IF(#REF!="snížená",N140,0)</f>
        <v>#REF!</v>
      </c>
      <c r="AJ140" s="81" t="e">
        <f>IF(#REF!="zákl. přenesená",N140,0)</f>
        <v>#REF!</v>
      </c>
      <c r="AK140" s="81" t="e">
        <f>IF(#REF!="sníž. přenesená",N140,0)</f>
        <v>#REF!</v>
      </c>
      <c r="AL140" s="81" t="e">
        <f>IF(#REF!="nulová",N140,0)</f>
        <v>#REF!</v>
      </c>
      <c r="AM140" s="10" t="s">
        <v>7</v>
      </c>
      <c r="AN140" s="81">
        <f aca="true" t="shared" si="2" ref="AN140:AN146">ROUND(M140*K140,2)</f>
        <v>0</v>
      </c>
      <c r="AO140" s="10" t="s">
        <v>75</v>
      </c>
      <c r="AP140" s="10" t="s">
        <v>103</v>
      </c>
    </row>
    <row r="141" spans="2:42" s="1" customFormat="1" ht="31.5" customHeight="1">
      <c r="B141" s="75"/>
      <c r="C141" s="76" t="s">
        <v>233</v>
      </c>
      <c r="D141" s="76" t="s">
        <v>68</v>
      </c>
      <c r="E141" s="77"/>
      <c r="F141" s="112" t="s">
        <v>104</v>
      </c>
      <c r="G141" s="112"/>
      <c r="H141" s="112"/>
      <c r="I141" s="112"/>
      <c r="J141" s="78" t="s">
        <v>77</v>
      </c>
      <c r="K141" s="79">
        <v>40</v>
      </c>
      <c r="M141" s="110"/>
      <c r="N141" s="113">
        <f t="shared" si="0"/>
        <v>0</v>
      </c>
      <c r="O141" s="114"/>
      <c r="P141" s="114"/>
      <c r="Q141" s="115"/>
      <c r="R141" s="80"/>
      <c r="U141" s="10" t="s">
        <v>75</v>
      </c>
      <c r="W141" s="10" t="s">
        <v>68</v>
      </c>
      <c r="X141" s="10" t="s">
        <v>43</v>
      </c>
      <c r="AB141" s="10" t="s">
        <v>67</v>
      </c>
      <c r="AH141" s="81" t="e">
        <f>IF(#REF!="základní",N141,0)</f>
        <v>#REF!</v>
      </c>
      <c r="AI141" s="81" t="e">
        <f>IF(#REF!="snížená",N141,0)</f>
        <v>#REF!</v>
      </c>
      <c r="AJ141" s="81" t="e">
        <f>IF(#REF!="zákl. přenesená",N141,0)</f>
        <v>#REF!</v>
      </c>
      <c r="AK141" s="81" t="e">
        <f>IF(#REF!="sníž. přenesená",N141,0)</f>
        <v>#REF!</v>
      </c>
      <c r="AL141" s="81" t="e">
        <f>IF(#REF!="nulová",N141,0)</f>
        <v>#REF!</v>
      </c>
      <c r="AM141" s="10" t="s">
        <v>7</v>
      </c>
      <c r="AN141" s="81">
        <f t="shared" si="2"/>
        <v>0</v>
      </c>
      <c r="AO141" s="10" t="s">
        <v>75</v>
      </c>
      <c r="AP141" s="10" t="s">
        <v>105</v>
      </c>
    </row>
    <row r="142" spans="2:42" s="1" customFormat="1" ht="22.5" customHeight="1">
      <c r="B142" s="75"/>
      <c r="C142" s="76" t="s">
        <v>234</v>
      </c>
      <c r="D142" s="76" t="s">
        <v>68</v>
      </c>
      <c r="E142" s="77"/>
      <c r="F142" s="112" t="s">
        <v>106</v>
      </c>
      <c r="G142" s="112"/>
      <c r="H142" s="112"/>
      <c r="I142" s="112"/>
      <c r="J142" s="78" t="s">
        <v>69</v>
      </c>
      <c r="K142" s="79">
        <v>5</v>
      </c>
      <c r="M142" s="110"/>
      <c r="N142" s="113">
        <f t="shared" si="0"/>
        <v>0</v>
      </c>
      <c r="O142" s="114"/>
      <c r="P142" s="114"/>
      <c r="Q142" s="115"/>
      <c r="R142" s="80"/>
      <c r="U142" s="10" t="s">
        <v>75</v>
      </c>
      <c r="W142" s="10" t="s">
        <v>68</v>
      </c>
      <c r="X142" s="10" t="s">
        <v>43</v>
      </c>
      <c r="AB142" s="10" t="s">
        <v>67</v>
      </c>
      <c r="AH142" s="81" t="e">
        <f>IF(#REF!="základní",N142,0)</f>
        <v>#REF!</v>
      </c>
      <c r="AI142" s="81" t="e">
        <f>IF(#REF!="snížená",N142,0)</f>
        <v>#REF!</v>
      </c>
      <c r="AJ142" s="81" t="e">
        <f>IF(#REF!="zákl. přenesená",N142,0)</f>
        <v>#REF!</v>
      </c>
      <c r="AK142" s="81" t="e">
        <f>IF(#REF!="sníž. přenesená",N142,0)</f>
        <v>#REF!</v>
      </c>
      <c r="AL142" s="81" t="e">
        <f>IF(#REF!="nulová",N142,0)</f>
        <v>#REF!</v>
      </c>
      <c r="AM142" s="10" t="s">
        <v>7</v>
      </c>
      <c r="AN142" s="81">
        <f t="shared" si="2"/>
        <v>0</v>
      </c>
      <c r="AO142" s="10" t="s">
        <v>75</v>
      </c>
      <c r="AP142" s="10" t="s">
        <v>107</v>
      </c>
    </row>
    <row r="143" spans="2:42" s="1" customFormat="1" ht="31.5" customHeight="1">
      <c r="B143" s="75"/>
      <c r="C143" s="76" t="s">
        <v>235</v>
      </c>
      <c r="D143" s="76" t="s">
        <v>68</v>
      </c>
      <c r="E143" s="77"/>
      <c r="F143" s="112" t="s">
        <v>108</v>
      </c>
      <c r="G143" s="112"/>
      <c r="H143" s="112"/>
      <c r="I143" s="112"/>
      <c r="J143" s="78" t="s">
        <v>69</v>
      </c>
      <c r="K143" s="79">
        <v>50</v>
      </c>
      <c r="M143" s="110"/>
      <c r="N143" s="113">
        <f t="shared" si="0"/>
        <v>0</v>
      </c>
      <c r="O143" s="114"/>
      <c r="P143" s="114"/>
      <c r="Q143" s="115"/>
      <c r="R143" s="80"/>
      <c r="U143" s="10" t="s">
        <v>75</v>
      </c>
      <c r="W143" s="10" t="s">
        <v>68</v>
      </c>
      <c r="X143" s="10" t="s">
        <v>43</v>
      </c>
      <c r="AB143" s="10" t="s">
        <v>67</v>
      </c>
      <c r="AH143" s="81" t="e">
        <f>IF(#REF!="základní",N143,0)</f>
        <v>#REF!</v>
      </c>
      <c r="AI143" s="81" t="e">
        <f>IF(#REF!="snížená",N143,0)</f>
        <v>#REF!</v>
      </c>
      <c r="AJ143" s="81" t="e">
        <f>IF(#REF!="zákl. přenesená",N143,0)</f>
        <v>#REF!</v>
      </c>
      <c r="AK143" s="81" t="e">
        <f>IF(#REF!="sníž. přenesená",N143,0)</f>
        <v>#REF!</v>
      </c>
      <c r="AL143" s="81" t="e">
        <f>IF(#REF!="nulová",N143,0)</f>
        <v>#REF!</v>
      </c>
      <c r="AM143" s="10" t="s">
        <v>7</v>
      </c>
      <c r="AN143" s="81">
        <f t="shared" si="2"/>
        <v>0</v>
      </c>
      <c r="AO143" s="10" t="s">
        <v>75</v>
      </c>
      <c r="AP143" s="10" t="s">
        <v>109</v>
      </c>
    </row>
    <row r="144" spans="2:42" s="1" customFormat="1" ht="22.5" customHeight="1">
      <c r="B144" s="75"/>
      <c r="C144" s="76" t="s">
        <v>236</v>
      </c>
      <c r="D144" s="76" t="s">
        <v>68</v>
      </c>
      <c r="E144" s="77"/>
      <c r="F144" s="112" t="s">
        <v>110</v>
      </c>
      <c r="G144" s="112"/>
      <c r="H144" s="112"/>
      <c r="I144" s="112"/>
      <c r="J144" s="78" t="s">
        <v>80</v>
      </c>
      <c r="K144" s="79">
        <v>74.9</v>
      </c>
      <c r="M144" s="110"/>
      <c r="N144" s="113">
        <f t="shared" si="0"/>
        <v>0</v>
      </c>
      <c r="O144" s="114"/>
      <c r="P144" s="114"/>
      <c r="Q144" s="115"/>
      <c r="R144" s="80"/>
      <c r="U144" s="10" t="s">
        <v>75</v>
      </c>
      <c r="W144" s="10" t="s">
        <v>68</v>
      </c>
      <c r="X144" s="10" t="s">
        <v>43</v>
      </c>
      <c r="AB144" s="10" t="s">
        <v>67</v>
      </c>
      <c r="AH144" s="81" t="e">
        <f>IF(#REF!="základní",N144,0)</f>
        <v>#REF!</v>
      </c>
      <c r="AI144" s="81" t="e">
        <f>IF(#REF!="snížená",N144,0)</f>
        <v>#REF!</v>
      </c>
      <c r="AJ144" s="81" t="e">
        <f>IF(#REF!="zákl. přenesená",N144,0)</f>
        <v>#REF!</v>
      </c>
      <c r="AK144" s="81" t="e">
        <f>IF(#REF!="sníž. přenesená",N144,0)</f>
        <v>#REF!</v>
      </c>
      <c r="AL144" s="81" t="e">
        <f>IF(#REF!="nulová",N144,0)</f>
        <v>#REF!</v>
      </c>
      <c r="AM144" s="10" t="s">
        <v>7</v>
      </c>
      <c r="AN144" s="81">
        <f t="shared" si="2"/>
        <v>0</v>
      </c>
      <c r="AO144" s="10" t="s">
        <v>75</v>
      </c>
      <c r="AP144" s="10" t="s">
        <v>111</v>
      </c>
    </row>
    <row r="145" spans="2:42" s="1" customFormat="1" ht="31.5" customHeight="1">
      <c r="B145" s="75"/>
      <c r="C145" s="76" t="s">
        <v>237</v>
      </c>
      <c r="D145" s="76" t="s">
        <v>68</v>
      </c>
      <c r="E145" s="77"/>
      <c r="F145" s="112" t="s">
        <v>112</v>
      </c>
      <c r="G145" s="112"/>
      <c r="H145" s="112"/>
      <c r="I145" s="112"/>
      <c r="J145" s="78" t="s">
        <v>80</v>
      </c>
      <c r="K145" s="79">
        <v>74.9</v>
      </c>
      <c r="M145" s="110"/>
      <c r="N145" s="113">
        <f t="shared" si="0"/>
        <v>0</v>
      </c>
      <c r="O145" s="114"/>
      <c r="P145" s="114"/>
      <c r="Q145" s="115"/>
      <c r="R145" s="80"/>
      <c r="U145" s="10" t="s">
        <v>75</v>
      </c>
      <c r="W145" s="10" t="s">
        <v>68</v>
      </c>
      <c r="X145" s="10" t="s">
        <v>43</v>
      </c>
      <c r="AB145" s="10" t="s">
        <v>67</v>
      </c>
      <c r="AH145" s="81" t="e">
        <f>IF(#REF!="základní",N145,0)</f>
        <v>#REF!</v>
      </c>
      <c r="AI145" s="81" t="e">
        <f>IF(#REF!="snížená",N145,0)</f>
        <v>#REF!</v>
      </c>
      <c r="AJ145" s="81" t="e">
        <f>IF(#REF!="zákl. přenesená",N145,0)</f>
        <v>#REF!</v>
      </c>
      <c r="AK145" s="81" t="e">
        <f>IF(#REF!="sníž. přenesená",N145,0)</f>
        <v>#REF!</v>
      </c>
      <c r="AL145" s="81" t="e">
        <f>IF(#REF!="nulová",N145,0)</f>
        <v>#REF!</v>
      </c>
      <c r="AM145" s="10" t="s">
        <v>7</v>
      </c>
      <c r="AN145" s="81">
        <f t="shared" si="2"/>
        <v>0</v>
      </c>
      <c r="AO145" s="10" t="s">
        <v>75</v>
      </c>
      <c r="AP145" s="10" t="s">
        <v>113</v>
      </c>
    </row>
    <row r="146" spans="2:42" s="1" customFormat="1" ht="22.5" customHeight="1">
      <c r="B146" s="75"/>
      <c r="C146" s="76" t="s">
        <v>238</v>
      </c>
      <c r="D146" s="76" t="s">
        <v>68</v>
      </c>
      <c r="E146" s="77"/>
      <c r="F146" s="112" t="s">
        <v>166</v>
      </c>
      <c r="G146" s="112"/>
      <c r="H146" s="112"/>
      <c r="I146" s="112"/>
      <c r="J146" s="109" t="s">
        <v>80</v>
      </c>
      <c r="K146" s="79">
        <v>3.5</v>
      </c>
      <c r="M146" s="110"/>
      <c r="N146" s="113">
        <f t="shared" si="0"/>
        <v>0</v>
      </c>
      <c r="O146" s="114"/>
      <c r="P146" s="114"/>
      <c r="Q146" s="115"/>
      <c r="R146" s="80"/>
      <c r="U146" s="10" t="s">
        <v>75</v>
      </c>
      <c r="W146" s="10" t="s">
        <v>68</v>
      </c>
      <c r="X146" s="10" t="s">
        <v>43</v>
      </c>
      <c r="AB146" s="10" t="s">
        <v>67</v>
      </c>
      <c r="AH146" s="81" t="e">
        <f>IF(#REF!="základní",N146,0)</f>
        <v>#REF!</v>
      </c>
      <c r="AI146" s="81" t="e">
        <f>IF(#REF!="snížená",N146,0)</f>
        <v>#REF!</v>
      </c>
      <c r="AJ146" s="81" t="e">
        <f>IF(#REF!="zákl. přenesená",N146,0)</f>
        <v>#REF!</v>
      </c>
      <c r="AK146" s="81" t="e">
        <f>IF(#REF!="sníž. přenesená",N146,0)</f>
        <v>#REF!</v>
      </c>
      <c r="AL146" s="81" t="e">
        <f>IF(#REF!="nulová",N146,0)</f>
        <v>#REF!</v>
      </c>
      <c r="AM146" s="10" t="s">
        <v>7</v>
      </c>
      <c r="AN146" s="81">
        <f t="shared" si="2"/>
        <v>0</v>
      </c>
      <c r="AO146" s="10" t="s">
        <v>75</v>
      </c>
      <c r="AP146" s="10" t="s">
        <v>114</v>
      </c>
    </row>
    <row r="147" spans="2:42" s="1" customFormat="1" ht="22.5" customHeight="1">
      <c r="B147" s="75"/>
      <c r="C147" s="76" t="s">
        <v>239</v>
      </c>
      <c r="D147" s="76" t="s">
        <v>68</v>
      </c>
      <c r="E147" s="77"/>
      <c r="F147" s="112" t="s">
        <v>177</v>
      </c>
      <c r="G147" s="112"/>
      <c r="H147" s="112"/>
      <c r="I147" s="112"/>
      <c r="J147" s="109" t="s">
        <v>80</v>
      </c>
      <c r="K147" s="79">
        <v>8.95</v>
      </c>
      <c r="M147" s="110"/>
      <c r="N147" s="113">
        <f t="shared" si="0"/>
        <v>0</v>
      </c>
      <c r="O147" s="114"/>
      <c r="P147" s="114"/>
      <c r="Q147" s="115"/>
      <c r="R147" s="80"/>
      <c r="U147" s="10"/>
      <c r="W147" s="10"/>
      <c r="X147" s="10"/>
      <c r="AB147" s="10"/>
      <c r="AH147" s="81"/>
      <c r="AI147" s="81"/>
      <c r="AJ147" s="81"/>
      <c r="AK147" s="81"/>
      <c r="AL147" s="81"/>
      <c r="AM147" s="10"/>
      <c r="AN147" s="81"/>
      <c r="AO147" s="10"/>
      <c r="AP147" s="10"/>
    </row>
    <row r="148" spans="2:42" s="1" customFormat="1" ht="31.5" customHeight="1">
      <c r="B148" s="75"/>
      <c r="C148" s="76" t="s">
        <v>240</v>
      </c>
      <c r="D148" s="76" t="s">
        <v>68</v>
      </c>
      <c r="E148" s="77"/>
      <c r="F148" s="112" t="s">
        <v>115</v>
      </c>
      <c r="G148" s="112"/>
      <c r="H148" s="112"/>
      <c r="I148" s="112"/>
      <c r="J148" s="78" t="s">
        <v>95</v>
      </c>
      <c r="K148" s="79">
        <v>1</v>
      </c>
      <c r="M148" s="107"/>
      <c r="N148" s="113">
        <f t="shared" si="0"/>
        <v>0</v>
      </c>
      <c r="O148" s="114"/>
      <c r="P148" s="114"/>
      <c r="Q148" s="115"/>
      <c r="R148" s="80"/>
      <c r="U148" s="10" t="s">
        <v>75</v>
      </c>
      <c r="W148" s="10" t="s">
        <v>68</v>
      </c>
      <c r="X148" s="10" t="s">
        <v>43</v>
      </c>
      <c r="AB148" s="10" t="s">
        <v>67</v>
      </c>
      <c r="AH148" s="81" t="e">
        <f>IF(#REF!="základní",N148,0)</f>
        <v>#REF!</v>
      </c>
      <c r="AI148" s="81" t="e">
        <f>IF(#REF!="snížená",N148,0)</f>
        <v>#REF!</v>
      </c>
      <c r="AJ148" s="81" t="e">
        <f>IF(#REF!="zákl. přenesená",N148,0)</f>
        <v>#REF!</v>
      </c>
      <c r="AK148" s="81" t="e">
        <f>IF(#REF!="sníž. přenesená",N148,0)</f>
        <v>#REF!</v>
      </c>
      <c r="AL148" s="81" t="e">
        <f>IF(#REF!="nulová",N148,0)</f>
        <v>#REF!</v>
      </c>
      <c r="AM148" s="10" t="s">
        <v>7</v>
      </c>
      <c r="AN148" s="81">
        <f>ROUND(M148*K148,2)</f>
        <v>0</v>
      </c>
      <c r="AO148" s="10" t="s">
        <v>75</v>
      </c>
      <c r="AP148" s="10" t="s">
        <v>116</v>
      </c>
    </row>
    <row r="149" spans="2:42" s="1" customFormat="1" ht="31.5" customHeight="1">
      <c r="B149" s="75"/>
      <c r="C149" s="76" t="s">
        <v>241</v>
      </c>
      <c r="D149" s="76" t="s">
        <v>68</v>
      </c>
      <c r="E149" s="77"/>
      <c r="F149" s="112" t="s">
        <v>117</v>
      </c>
      <c r="G149" s="112"/>
      <c r="H149" s="112"/>
      <c r="I149" s="112"/>
      <c r="J149" s="78" t="s">
        <v>95</v>
      </c>
      <c r="K149" s="79">
        <v>2</v>
      </c>
      <c r="M149" s="107"/>
      <c r="N149" s="113">
        <f t="shared" si="0"/>
        <v>0</v>
      </c>
      <c r="O149" s="114"/>
      <c r="P149" s="114"/>
      <c r="Q149" s="115"/>
      <c r="R149" s="80"/>
      <c r="U149" s="10" t="s">
        <v>75</v>
      </c>
      <c r="W149" s="10" t="s">
        <v>68</v>
      </c>
      <c r="X149" s="10" t="s">
        <v>43</v>
      </c>
      <c r="AB149" s="10" t="s">
        <v>67</v>
      </c>
      <c r="AH149" s="81" t="e">
        <f>IF(#REF!="základní",N149,0)</f>
        <v>#REF!</v>
      </c>
      <c r="AI149" s="81" t="e">
        <f>IF(#REF!="snížená",N149,0)</f>
        <v>#REF!</v>
      </c>
      <c r="AJ149" s="81" t="e">
        <f>IF(#REF!="zákl. přenesená",N149,0)</f>
        <v>#REF!</v>
      </c>
      <c r="AK149" s="81" t="e">
        <f>IF(#REF!="sníž. přenesená",N149,0)</f>
        <v>#REF!</v>
      </c>
      <c r="AL149" s="81" t="e">
        <f>IF(#REF!="nulová",N149,0)</f>
        <v>#REF!</v>
      </c>
      <c r="AM149" s="10" t="s">
        <v>7</v>
      </c>
      <c r="AN149" s="81">
        <f>ROUND(M149*K149,2)</f>
        <v>0</v>
      </c>
      <c r="AO149" s="10" t="s">
        <v>75</v>
      </c>
      <c r="AP149" s="10" t="s">
        <v>118</v>
      </c>
    </row>
    <row r="150" spans="2:42" s="1" customFormat="1" ht="31.5" customHeight="1">
      <c r="B150" s="75"/>
      <c r="C150" s="76" t="s">
        <v>242</v>
      </c>
      <c r="D150" s="76" t="s">
        <v>68</v>
      </c>
      <c r="E150" s="77"/>
      <c r="F150" s="112" t="s">
        <v>243</v>
      </c>
      <c r="G150" s="112"/>
      <c r="H150" s="112"/>
      <c r="I150" s="112"/>
      <c r="J150" s="78" t="s">
        <v>85</v>
      </c>
      <c r="K150" s="79">
        <v>150</v>
      </c>
      <c r="M150" s="111"/>
      <c r="N150" s="113">
        <f aca="true" t="shared" si="3" ref="N150">ROUND(M150*K150,2)</f>
        <v>0</v>
      </c>
      <c r="O150" s="114"/>
      <c r="P150" s="114"/>
      <c r="Q150" s="115"/>
      <c r="R150" s="80"/>
      <c r="U150" s="10" t="s">
        <v>75</v>
      </c>
      <c r="W150" s="10" t="s">
        <v>68</v>
      </c>
      <c r="X150" s="10" t="s">
        <v>43</v>
      </c>
      <c r="AB150" s="10" t="s">
        <v>67</v>
      </c>
      <c r="AH150" s="81" t="e">
        <f>IF(#REF!="základní",N150,0)</f>
        <v>#REF!</v>
      </c>
      <c r="AI150" s="81" t="e">
        <f>IF(#REF!="snížená",N150,0)</f>
        <v>#REF!</v>
      </c>
      <c r="AJ150" s="81" t="e">
        <f>IF(#REF!="zákl. přenesená",N150,0)</f>
        <v>#REF!</v>
      </c>
      <c r="AK150" s="81" t="e">
        <f>IF(#REF!="sníž. přenesená",N150,0)</f>
        <v>#REF!</v>
      </c>
      <c r="AL150" s="81" t="e">
        <f>IF(#REF!="nulová",N150,0)</f>
        <v>#REF!</v>
      </c>
      <c r="AM150" s="10" t="s">
        <v>7</v>
      </c>
      <c r="AN150" s="81">
        <f>ROUND(M150*K150,2)</f>
        <v>0</v>
      </c>
      <c r="AO150" s="10" t="s">
        <v>75</v>
      </c>
      <c r="AP150" s="10" t="s">
        <v>118</v>
      </c>
    </row>
    <row r="151" spans="2:42" s="1" customFormat="1" ht="31.5" customHeight="1">
      <c r="B151" s="75"/>
      <c r="C151" s="76" t="s">
        <v>245</v>
      </c>
      <c r="D151" s="76" t="s">
        <v>68</v>
      </c>
      <c r="E151" s="77"/>
      <c r="F151" s="112"/>
      <c r="G151" s="112"/>
      <c r="H151" s="112"/>
      <c r="I151" s="112"/>
      <c r="J151" s="78" t="s">
        <v>246</v>
      </c>
      <c r="K151" s="79"/>
      <c r="M151" s="111"/>
      <c r="N151" s="113">
        <f aca="true" t="shared" si="4" ref="N151">ROUND(M151*K151,2)</f>
        <v>0</v>
      </c>
      <c r="O151" s="114"/>
      <c r="P151" s="114"/>
      <c r="Q151" s="115"/>
      <c r="R151" s="80"/>
      <c r="U151" s="10" t="s">
        <v>75</v>
      </c>
      <c r="W151" s="10" t="s">
        <v>68</v>
      </c>
      <c r="X151" s="10" t="s">
        <v>43</v>
      </c>
      <c r="AB151" s="10" t="s">
        <v>67</v>
      </c>
      <c r="AH151" s="81" t="e">
        <f>IF(#REF!="základní",N151,0)</f>
        <v>#REF!</v>
      </c>
      <c r="AI151" s="81" t="e">
        <f>IF(#REF!="snížená",N151,0)</f>
        <v>#REF!</v>
      </c>
      <c r="AJ151" s="81" t="e">
        <f>IF(#REF!="zákl. přenesená",N151,0)</f>
        <v>#REF!</v>
      </c>
      <c r="AK151" s="81" t="e">
        <f>IF(#REF!="sníž. přenesená",N151,0)</f>
        <v>#REF!</v>
      </c>
      <c r="AL151" s="81" t="e">
        <f>IF(#REF!="nulová",N151,0)</f>
        <v>#REF!</v>
      </c>
      <c r="AM151" s="10" t="s">
        <v>7</v>
      </c>
      <c r="AN151" s="81">
        <f>ROUND(M151*K151,2)</f>
        <v>0</v>
      </c>
      <c r="AO151" s="10" t="s">
        <v>75</v>
      </c>
      <c r="AP151" s="10" t="s">
        <v>118</v>
      </c>
    </row>
    <row r="152" spans="2:40" s="5" customFormat="1" ht="37.35" customHeight="1">
      <c r="B152" s="67"/>
      <c r="C152" s="68"/>
      <c r="D152" s="69" t="s">
        <v>57</v>
      </c>
      <c r="E152" s="69"/>
      <c r="F152" s="69"/>
      <c r="G152" s="69"/>
      <c r="H152" s="69"/>
      <c r="I152" s="69"/>
      <c r="J152" s="69"/>
      <c r="K152" s="69"/>
      <c r="M152" s="69">
        <v>0</v>
      </c>
      <c r="N152" s="124">
        <f>N153</f>
        <v>0</v>
      </c>
      <c r="O152" s="125"/>
      <c r="P152" s="125"/>
      <c r="Q152" s="125"/>
      <c r="R152" s="70"/>
      <c r="U152" s="71" t="s">
        <v>70</v>
      </c>
      <c r="W152" s="72" t="s">
        <v>35</v>
      </c>
      <c r="X152" s="72" t="s">
        <v>36</v>
      </c>
      <c r="AB152" s="71" t="s">
        <v>67</v>
      </c>
      <c r="AN152" s="73">
        <v>0</v>
      </c>
    </row>
    <row r="153" spans="2:40" s="5" customFormat="1" ht="19.95" customHeight="1">
      <c r="B153" s="67"/>
      <c r="C153" s="68"/>
      <c r="D153" s="74" t="s">
        <v>58</v>
      </c>
      <c r="E153" s="74"/>
      <c r="F153" s="74"/>
      <c r="G153" s="74"/>
      <c r="H153" s="74"/>
      <c r="I153" s="74"/>
      <c r="J153" s="74"/>
      <c r="K153" s="74"/>
      <c r="M153" s="74">
        <v>0</v>
      </c>
      <c r="N153" s="151">
        <f>SUM(N154:Q156)</f>
        <v>0</v>
      </c>
      <c r="O153" s="152"/>
      <c r="P153" s="152"/>
      <c r="Q153" s="152"/>
      <c r="R153" s="70"/>
      <c r="U153" s="71" t="s">
        <v>70</v>
      </c>
      <c r="W153" s="72" t="s">
        <v>35</v>
      </c>
      <c r="X153" s="72" t="s">
        <v>7</v>
      </c>
      <c r="AB153" s="71" t="s">
        <v>67</v>
      </c>
      <c r="AN153" s="73" t="e">
        <f>#REF!</f>
        <v>#REF!</v>
      </c>
    </row>
    <row r="154" spans="2:42" s="1" customFormat="1" ht="31.5" customHeight="1">
      <c r="B154" s="75"/>
      <c r="C154" s="91" t="s">
        <v>213</v>
      </c>
      <c r="D154" s="91" t="s">
        <v>68</v>
      </c>
      <c r="E154" s="90"/>
      <c r="F154" s="112" t="s">
        <v>119</v>
      </c>
      <c r="G154" s="112"/>
      <c r="H154" s="112"/>
      <c r="I154" s="112"/>
      <c r="J154" s="83" t="s">
        <v>120</v>
      </c>
      <c r="K154" s="79">
        <v>27</v>
      </c>
      <c r="M154" s="107"/>
      <c r="N154" s="116">
        <f>ROUND(M154*K154,2)</f>
        <v>0</v>
      </c>
      <c r="O154" s="116"/>
      <c r="P154" s="116"/>
      <c r="Q154" s="116"/>
      <c r="R154" s="80"/>
      <c r="U154" s="10"/>
      <c r="W154" s="10"/>
      <c r="X154" s="10"/>
      <c r="AB154" s="10"/>
      <c r="AH154" s="81"/>
      <c r="AI154" s="81"/>
      <c r="AJ154" s="81"/>
      <c r="AK154" s="81"/>
      <c r="AL154" s="81"/>
      <c r="AM154" s="10"/>
      <c r="AN154" s="81"/>
      <c r="AO154" s="10"/>
      <c r="AP154" s="10"/>
    </row>
    <row r="155" spans="2:42" s="1" customFormat="1" ht="31.5" customHeight="1">
      <c r="B155" s="75"/>
      <c r="C155" s="91" t="s">
        <v>137</v>
      </c>
      <c r="D155" s="91" t="s">
        <v>68</v>
      </c>
      <c r="E155" s="90"/>
      <c r="F155" s="112" t="s">
        <v>134</v>
      </c>
      <c r="G155" s="112"/>
      <c r="H155" s="112"/>
      <c r="I155" s="112"/>
      <c r="J155" s="83" t="s">
        <v>246</v>
      </c>
      <c r="K155" s="79">
        <v>1</v>
      </c>
      <c r="M155" s="107"/>
      <c r="N155" s="116">
        <f>ROUND(M155*K155,2)</f>
        <v>0</v>
      </c>
      <c r="O155" s="116"/>
      <c r="P155" s="116"/>
      <c r="Q155" s="116"/>
      <c r="R155" s="80"/>
      <c r="U155" s="10"/>
      <c r="W155" s="10"/>
      <c r="X155" s="10"/>
      <c r="AB155" s="10"/>
      <c r="AH155" s="81"/>
      <c r="AI155" s="81"/>
      <c r="AJ155" s="81"/>
      <c r="AK155" s="81"/>
      <c r="AL155" s="81"/>
      <c r="AM155" s="10"/>
      <c r="AN155" s="81"/>
      <c r="AO155" s="10"/>
      <c r="AP155" s="10"/>
    </row>
    <row r="156" spans="2:42" s="1" customFormat="1" ht="31.5" customHeight="1">
      <c r="B156" s="75"/>
      <c r="C156" s="91" t="s">
        <v>138</v>
      </c>
      <c r="D156" s="91" t="s">
        <v>68</v>
      </c>
      <c r="E156" s="90"/>
      <c r="F156" s="112" t="s">
        <v>165</v>
      </c>
      <c r="G156" s="112"/>
      <c r="H156" s="112"/>
      <c r="I156" s="112"/>
      <c r="J156" s="83" t="s">
        <v>246</v>
      </c>
      <c r="K156" s="100">
        <v>1</v>
      </c>
      <c r="M156" s="108"/>
      <c r="N156" s="122">
        <f>ROUND(M156*K156,2)</f>
        <v>0</v>
      </c>
      <c r="O156" s="122"/>
      <c r="P156" s="122"/>
      <c r="Q156" s="122"/>
      <c r="R156" s="80"/>
      <c r="U156" s="10"/>
      <c r="W156" s="10"/>
      <c r="X156" s="10"/>
      <c r="AB156" s="10"/>
      <c r="AH156" s="81"/>
      <c r="AI156" s="81"/>
      <c r="AJ156" s="81"/>
      <c r="AK156" s="81"/>
      <c r="AL156" s="81"/>
      <c r="AM156" s="10"/>
      <c r="AN156" s="81"/>
      <c r="AO156" s="10"/>
      <c r="AP156" s="10"/>
    </row>
    <row r="157" spans="2:42" s="1" customFormat="1" ht="31.5" customHeight="1">
      <c r="B157" s="75"/>
      <c r="C157" s="93"/>
      <c r="D157" s="93"/>
      <c r="E157" s="94"/>
      <c r="F157" s="95"/>
      <c r="G157" s="95"/>
      <c r="H157" s="95"/>
      <c r="I157" s="95"/>
      <c r="J157" s="96"/>
      <c r="K157" s="97"/>
      <c r="L157" s="98"/>
      <c r="M157" s="98"/>
      <c r="N157" s="99"/>
      <c r="O157" s="99"/>
      <c r="P157" s="99"/>
      <c r="Q157" s="99"/>
      <c r="R157" s="80"/>
      <c r="U157" s="10"/>
      <c r="W157" s="10"/>
      <c r="X157" s="10"/>
      <c r="AB157" s="10"/>
      <c r="AH157" s="81"/>
      <c r="AI157" s="81"/>
      <c r="AJ157" s="81"/>
      <c r="AK157" s="81"/>
      <c r="AL157" s="81"/>
      <c r="AM157" s="10"/>
      <c r="AN157" s="81"/>
      <c r="AO157" s="10"/>
      <c r="AP157" s="10"/>
    </row>
    <row r="158" spans="2:40" s="5" customFormat="1" ht="37.35" customHeight="1">
      <c r="B158" s="67"/>
      <c r="C158" s="68"/>
      <c r="D158" s="92" t="s">
        <v>136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123">
        <f>SUM(N159:Q172)</f>
        <v>0</v>
      </c>
      <c r="O158" s="123"/>
      <c r="P158" s="123"/>
      <c r="Q158" s="123"/>
      <c r="R158" s="70"/>
      <c r="U158" s="71"/>
      <c r="W158" s="72"/>
      <c r="X158" s="72"/>
      <c r="AB158" s="71"/>
      <c r="AN158" s="73"/>
    </row>
    <row r="159" spans="2:42" s="1" customFormat="1" ht="31.5" customHeight="1">
      <c r="B159" s="75"/>
      <c r="C159" s="76" t="s">
        <v>139</v>
      </c>
      <c r="D159" s="76" t="s">
        <v>68</v>
      </c>
      <c r="E159" s="77"/>
      <c r="F159" s="101" t="s">
        <v>121</v>
      </c>
      <c r="G159" s="84"/>
      <c r="H159" s="84"/>
      <c r="I159" s="85"/>
      <c r="J159" s="86"/>
      <c r="K159" s="87">
        <v>60</v>
      </c>
      <c r="L159" s="88"/>
      <c r="M159" s="89"/>
      <c r="N159" s="116">
        <f>ROUND(K159*M159,2)</f>
        <v>0</v>
      </c>
      <c r="O159" s="116"/>
      <c r="P159" s="116"/>
      <c r="Q159" s="116"/>
      <c r="R159" s="80"/>
      <c r="U159" s="10"/>
      <c r="W159" s="10"/>
      <c r="X159" s="10"/>
      <c r="AB159" s="10"/>
      <c r="AH159" s="81"/>
      <c r="AI159" s="81"/>
      <c r="AJ159" s="81"/>
      <c r="AK159" s="81"/>
      <c r="AL159" s="81"/>
      <c r="AM159" s="10"/>
      <c r="AN159" s="81"/>
      <c r="AO159" s="10"/>
      <c r="AP159" s="10"/>
    </row>
    <row r="160" spans="2:42" s="1" customFormat="1" ht="31.5" customHeight="1">
      <c r="B160" s="75"/>
      <c r="C160" s="76" t="s">
        <v>140</v>
      </c>
      <c r="D160" s="76" t="s">
        <v>68</v>
      </c>
      <c r="E160" s="77"/>
      <c r="F160" s="101" t="s">
        <v>184</v>
      </c>
      <c r="G160" s="84"/>
      <c r="H160" s="84"/>
      <c r="I160" s="85"/>
      <c r="J160" s="86"/>
      <c r="K160" s="87">
        <v>410</v>
      </c>
      <c r="L160" s="88"/>
      <c r="M160" s="89"/>
      <c r="N160" s="116">
        <f>ROUND(K160*M160,2)</f>
        <v>0</v>
      </c>
      <c r="O160" s="116"/>
      <c r="P160" s="116"/>
      <c r="Q160" s="116"/>
      <c r="R160" s="80"/>
      <c r="U160" s="10"/>
      <c r="W160" s="10"/>
      <c r="X160" s="10"/>
      <c r="AB160" s="10"/>
      <c r="AH160" s="81"/>
      <c r="AI160" s="81"/>
      <c r="AJ160" s="81"/>
      <c r="AK160" s="81"/>
      <c r="AL160" s="81"/>
      <c r="AM160" s="10"/>
      <c r="AN160" s="81"/>
      <c r="AO160" s="10"/>
      <c r="AP160" s="10"/>
    </row>
    <row r="161" spans="2:42" s="1" customFormat="1" ht="31.5" customHeight="1">
      <c r="B161" s="75"/>
      <c r="C161" s="76" t="s">
        <v>200</v>
      </c>
      <c r="D161" s="76" t="s">
        <v>68</v>
      </c>
      <c r="E161" s="77"/>
      <c r="F161" s="101" t="s">
        <v>122</v>
      </c>
      <c r="G161" s="84"/>
      <c r="H161" s="84"/>
      <c r="I161" s="85"/>
      <c r="J161" s="86"/>
      <c r="K161" s="87">
        <v>2940</v>
      </c>
      <c r="L161" s="88"/>
      <c r="M161" s="89"/>
      <c r="N161" s="116">
        <f>ROUND(K161*M161,2)</f>
        <v>0</v>
      </c>
      <c r="O161" s="116"/>
      <c r="P161" s="116"/>
      <c r="Q161" s="116"/>
      <c r="R161" s="80"/>
      <c r="U161" s="10"/>
      <c r="W161" s="10"/>
      <c r="X161" s="10"/>
      <c r="AB161" s="10"/>
      <c r="AH161" s="81"/>
      <c r="AI161" s="81"/>
      <c r="AJ161" s="81"/>
      <c r="AK161" s="81"/>
      <c r="AL161" s="81"/>
      <c r="AM161" s="10"/>
      <c r="AN161" s="81"/>
      <c r="AO161" s="10"/>
      <c r="AP161" s="10"/>
    </row>
    <row r="162" spans="2:42" s="1" customFormat="1" ht="31.5" customHeight="1">
      <c r="B162" s="75"/>
      <c r="C162" s="76" t="s">
        <v>141</v>
      </c>
      <c r="D162" s="76" t="s">
        <v>68</v>
      </c>
      <c r="E162" s="77"/>
      <c r="F162" s="101" t="s">
        <v>183</v>
      </c>
      <c r="G162" s="84"/>
      <c r="H162" s="84"/>
      <c r="I162" s="85"/>
      <c r="J162" s="86"/>
      <c r="K162" s="87">
        <v>884</v>
      </c>
      <c r="L162" s="88"/>
      <c r="M162" s="89"/>
      <c r="N162" s="116">
        <f>ROUND(K162*M162,2)</f>
        <v>0</v>
      </c>
      <c r="O162" s="116"/>
      <c r="P162" s="116"/>
      <c r="Q162" s="116"/>
      <c r="R162" s="80"/>
      <c r="U162" s="10"/>
      <c r="W162" s="10"/>
      <c r="X162" s="10"/>
      <c r="AB162" s="10"/>
      <c r="AH162" s="81"/>
      <c r="AI162" s="81"/>
      <c r="AJ162" s="81"/>
      <c r="AK162" s="81"/>
      <c r="AL162" s="81"/>
      <c r="AM162" s="10"/>
      <c r="AN162" s="81"/>
      <c r="AO162" s="10"/>
      <c r="AP162" s="10"/>
    </row>
    <row r="163" spans="2:42" s="1" customFormat="1" ht="31.5" customHeight="1">
      <c r="B163" s="75"/>
      <c r="C163" s="76" t="s">
        <v>142</v>
      </c>
      <c r="D163" s="76" t="s">
        <v>68</v>
      </c>
      <c r="E163" s="77"/>
      <c r="F163" s="101" t="s">
        <v>198</v>
      </c>
      <c r="G163" s="84"/>
      <c r="H163" s="84"/>
      <c r="I163" s="85"/>
      <c r="J163" s="86"/>
      <c r="K163" s="87">
        <v>24</v>
      </c>
      <c r="L163" s="88"/>
      <c r="M163" s="89"/>
      <c r="N163" s="116">
        <f aca="true" t="shared" si="5" ref="N163:N196">ROUND(K163*M163,2)</f>
        <v>0</v>
      </c>
      <c r="O163" s="116"/>
      <c r="P163" s="116"/>
      <c r="Q163" s="116"/>
      <c r="R163" s="80"/>
      <c r="U163" s="10"/>
      <c r="W163" s="10"/>
      <c r="X163" s="10"/>
      <c r="AB163" s="10"/>
      <c r="AH163" s="81"/>
      <c r="AI163" s="81"/>
      <c r="AJ163" s="81"/>
      <c r="AK163" s="81"/>
      <c r="AL163" s="81"/>
      <c r="AM163" s="10"/>
      <c r="AN163" s="81"/>
      <c r="AO163" s="10"/>
      <c r="AP163" s="10"/>
    </row>
    <row r="164" spans="2:42" s="1" customFormat="1" ht="31.5" customHeight="1">
      <c r="B164" s="75"/>
      <c r="C164" s="76" t="s">
        <v>143</v>
      </c>
      <c r="D164" s="76" t="s">
        <v>68</v>
      </c>
      <c r="E164" s="77"/>
      <c r="F164" s="101" t="s">
        <v>197</v>
      </c>
      <c r="G164" s="84"/>
      <c r="H164" s="84"/>
      <c r="I164" s="85"/>
      <c r="J164" s="86"/>
      <c r="K164" s="87">
        <v>24</v>
      </c>
      <c r="L164" s="88"/>
      <c r="M164" s="89"/>
      <c r="N164" s="116">
        <f t="shared" si="5"/>
        <v>0</v>
      </c>
      <c r="O164" s="116"/>
      <c r="P164" s="116"/>
      <c r="Q164" s="116"/>
      <c r="R164" s="80"/>
      <c r="U164" s="10"/>
      <c r="W164" s="10"/>
      <c r="X164" s="10"/>
      <c r="AB164" s="10"/>
      <c r="AH164" s="81"/>
      <c r="AI164" s="81"/>
      <c r="AJ164" s="81"/>
      <c r="AK164" s="81"/>
      <c r="AL164" s="81"/>
      <c r="AM164" s="10"/>
      <c r="AN164" s="81"/>
      <c r="AO164" s="10"/>
      <c r="AP164" s="10"/>
    </row>
    <row r="165" spans="2:42" s="1" customFormat="1" ht="31.5" customHeight="1">
      <c r="B165" s="75"/>
      <c r="C165" s="76" t="s">
        <v>201</v>
      </c>
      <c r="D165" s="76" t="s">
        <v>68</v>
      </c>
      <c r="E165" s="77"/>
      <c r="F165" s="101" t="s">
        <v>123</v>
      </c>
      <c r="G165" s="84"/>
      <c r="H165" s="84"/>
      <c r="I165" s="85"/>
      <c r="J165" s="86"/>
      <c r="K165" s="87">
        <v>2</v>
      </c>
      <c r="L165" s="88"/>
      <c r="M165" s="89"/>
      <c r="N165" s="116">
        <f t="shared" si="5"/>
        <v>0</v>
      </c>
      <c r="O165" s="116"/>
      <c r="P165" s="116"/>
      <c r="Q165" s="116"/>
      <c r="R165" s="80"/>
      <c r="U165" s="10"/>
      <c r="W165" s="10"/>
      <c r="X165" s="10"/>
      <c r="AB165" s="10"/>
      <c r="AH165" s="81"/>
      <c r="AI165" s="81"/>
      <c r="AJ165" s="81"/>
      <c r="AK165" s="81"/>
      <c r="AL165" s="81"/>
      <c r="AM165" s="10"/>
      <c r="AN165" s="81"/>
      <c r="AO165" s="10"/>
      <c r="AP165" s="10"/>
    </row>
    <row r="166" spans="2:42" s="1" customFormat="1" ht="31.5" customHeight="1">
      <c r="B166" s="75"/>
      <c r="C166" s="76" t="s">
        <v>144</v>
      </c>
      <c r="D166" s="76" t="s">
        <v>68</v>
      </c>
      <c r="E166" s="77"/>
      <c r="F166" s="101" t="s">
        <v>124</v>
      </c>
      <c r="G166" s="84"/>
      <c r="H166" s="84"/>
      <c r="I166" s="85"/>
      <c r="J166" s="86"/>
      <c r="K166" s="87">
        <v>31</v>
      </c>
      <c r="L166" s="88"/>
      <c r="M166" s="89"/>
      <c r="N166" s="116">
        <f t="shared" si="5"/>
        <v>0</v>
      </c>
      <c r="O166" s="116"/>
      <c r="P166" s="116"/>
      <c r="Q166" s="116"/>
      <c r="R166" s="80"/>
      <c r="U166" s="10"/>
      <c r="W166" s="10"/>
      <c r="X166" s="10"/>
      <c r="AB166" s="10"/>
      <c r="AH166" s="81"/>
      <c r="AI166" s="81"/>
      <c r="AJ166" s="81"/>
      <c r="AK166" s="81"/>
      <c r="AL166" s="81"/>
      <c r="AM166" s="10"/>
      <c r="AN166" s="81"/>
      <c r="AO166" s="10"/>
      <c r="AP166" s="10"/>
    </row>
    <row r="167" spans="2:42" s="1" customFormat="1" ht="31.5" customHeight="1">
      <c r="B167" s="75"/>
      <c r="C167" s="76" t="s">
        <v>202</v>
      </c>
      <c r="D167" s="76" t="s">
        <v>68</v>
      </c>
      <c r="E167" s="77"/>
      <c r="F167" s="101" t="s">
        <v>192</v>
      </c>
      <c r="G167" s="84"/>
      <c r="H167" s="84"/>
      <c r="I167" s="85"/>
      <c r="J167" s="86"/>
      <c r="K167" s="87">
        <v>10</v>
      </c>
      <c r="L167" s="88"/>
      <c r="M167" s="89"/>
      <c r="N167" s="116">
        <f t="shared" si="5"/>
        <v>0</v>
      </c>
      <c r="O167" s="116"/>
      <c r="P167" s="116"/>
      <c r="Q167" s="116"/>
      <c r="R167" s="80"/>
      <c r="U167" s="10"/>
      <c r="W167" s="10"/>
      <c r="X167" s="10"/>
      <c r="AB167" s="10"/>
      <c r="AH167" s="81"/>
      <c r="AI167" s="81"/>
      <c r="AJ167" s="81"/>
      <c r="AK167" s="81"/>
      <c r="AL167" s="81"/>
      <c r="AM167" s="10"/>
      <c r="AN167" s="81"/>
      <c r="AO167" s="10"/>
      <c r="AP167" s="10"/>
    </row>
    <row r="168" spans="2:42" s="1" customFormat="1" ht="31.5" customHeight="1">
      <c r="B168" s="75"/>
      <c r="C168" s="76" t="s">
        <v>145</v>
      </c>
      <c r="D168" s="76" t="s">
        <v>68</v>
      </c>
      <c r="E168" s="77"/>
      <c r="F168" s="101" t="s">
        <v>179</v>
      </c>
      <c r="G168" s="84"/>
      <c r="H168" s="84"/>
      <c r="I168" s="85"/>
      <c r="J168" s="86"/>
      <c r="K168" s="87">
        <v>910</v>
      </c>
      <c r="L168" s="88"/>
      <c r="M168" s="89"/>
      <c r="N168" s="116">
        <f t="shared" si="5"/>
        <v>0</v>
      </c>
      <c r="O168" s="116"/>
      <c r="P168" s="116"/>
      <c r="Q168" s="116"/>
      <c r="R168" s="80"/>
      <c r="U168" s="10"/>
      <c r="W168" s="10"/>
      <c r="X168" s="10"/>
      <c r="AB168" s="10"/>
      <c r="AH168" s="81"/>
      <c r="AI168" s="81"/>
      <c r="AJ168" s="81"/>
      <c r="AK168" s="81"/>
      <c r="AL168" s="81"/>
      <c r="AM168" s="10"/>
      <c r="AN168" s="81"/>
      <c r="AO168" s="10"/>
      <c r="AP168" s="10"/>
    </row>
    <row r="169" spans="2:42" s="1" customFormat="1" ht="31.5" customHeight="1">
      <c r="B169" s="75"/>
      <c r="C169" s="76" t="s">
        <v>203</v>
      </c>
      <c r="D169" s="76" t="s">
        <v>68</v>
      </c>
      <c r="E169" s="77"/>
      <c r="F169" s="101" t="s">
        <v>190</v>
      </c>
      <c r="G169" s="84"/>
      <c r="H169" s="84"/>
      <c r="I169" s="85"/>
      <c r="J169" s="86"/>
      <c r="K169" s="87">
        <v>2</v>
      </c>
      <c r="L169" s="88"/>
      <c r="M169" s="89"/>
      <c r="N169" s="116">
        <f aca="true" t="shared" si="6" ref="N169">ROUND(K169*M169,2)</f>
        <v>0</v>
      </c>
      <c r="O169" s="116"/>
      <c r="P169" s="116"/>
      <c r="Q169" s="116"/>
      <c r="R169" s="80"/>
      <c r="U169" s="10"/>
      <c r="W169" s="10"/>
      <c r="X169" s="10"/>
      <c r="AB169" s="10"/>
      <c r="AH169" s="81"/>
      <c r="AI169" s="81"/>
      <c r="AJ169" s="81"/>
      <c r="AK169" s="81"/>
      <c r="AL169" s="81"/>
      <c r="AM169" s="10"/>
      <c r="AN169" s="81"/>
      <c r="AO169" s="10"/>
      <c r="AP169" s="10"/>
    </row>
    <row r="170" spans="2:42" s="1" customFormat="1" ht="31.5" customHeight="1">
      <c r="B170" s="75"/>
      <c r="C170" s="76" t="s">
        <v>204</v>
      </c>
      <c r="D170" s="76" t="s">
        <v>68</v>
      </c>
      <c r="E170" s="77"/>
      <c r="F170" s="101" t="s">
        <v>125</v>
      </c>
      <c r="G170" s="84"/>
      <c r="H170" s="84"/>
      <c r="I170" s="85"/>
      <c r="J170" s="86"/>
      <c r="K170" s="87">
        <v>24</v>
      </c>
      <c r="L170" s="88"/>
      <c r="M170" s="89"/>
      <c r="N170" s="116">
        <f t="shared" si="5"/>
        <v>0</v>
      </c>
      <c r="O170" s="116"/>
      <c r="P170" s="116"/>
      <c r="Q170" s="116"/>
      <c r="R170" s="80"/>
      <c r="U170" s="10"/>
      <c r="W170" s="10"/>
      <c r="X170" s="10"/>
      <c r="AB170" s="10"/>
      <c r="AH170" s="81"/>
      <c r="AI170" s="81"/>
      <c r="AJ170" s="81"/>
      <c r="AK170" s="81"/>
      <c r="AL170" s="81"/>
      <c r="AM170" s="10"/>
      <c r="AN170" s="81"/>
      <c r="AO170" s="10"/>
      <c r="AP170" s="10"/>
    </row>
    <row r="171" spans="2:42" s="1" customFormat="1" ht="31.5" customHeight="1">
      <c r="B171" s="75"/>
      <c r="C171" s="76" t="s">
        <v>205</v>
      </c>
      <c r="D171" s="76" t="s">
        <v>68</v>
      </c>
      <c r="E171" s="77"/>
      <c r="F171" s="101" t="s">
        <v>126</v>
      </c>
      <c r="G171" s="84"/>
      <c r="H171" s="84"/>
      <c r="I171" s="85"/>
      <c r="J171" s="86"/>
      <c r="K171" s="87">
        <v>2</v>
      </c>
      <c r="L171" s="88"/>
      <c r="M171" s="89"/>
      <c r="N171" s="116">
        <f t="shared" si="5"/>
        <v>0</v>
      </c>
      <c r="O171" s="116"/>
      <c r="P171" s="116"/>
      <c r="Q171" s="116"/>
      <c r="R171" s="80"/>
      <c r="U171" s="10"/>
      <c r="W171" s="10"/>
      <c r="X171" s="10"/>
      <c r="AB171" s="10"/>
      <c r="AH171" s="81"/>
      <c r="AI171" s="81"/>
      <c r="AJ171" s="81"/>
      <c r="AK171" s="81"/>
      <c r="AL171" s="81"/>
      <c r="AM171" s="10"/>
      <c r="AN171" s="81"/>
      <c r="AO171" s="10"/>
      <c r="AP171" s="10"/>
    </row>
    <row r="172" spans="2:42" s="1" customFormat="1" ht="31.5" customHeight="1">
      <c r="B172" s="75"/>
      <c r="C172" s="76" t="s">
        <v>146</v>
      </c>
      <c r="D172" s="76" t="s">
        <v>68</v>
      </c>
      <c r="E172" s="77"/>
      <c r="F172" s="101" t="s">
        <v>127</v>
      </c>
      <c r="G172" s="84"/>
      <c r="H172" s="84"/>
      <c r="I172" s="85"/>
      <c r="J172" s="86"/>
      <c r="K172" s="87">
        <v>970</v>
      </c>
      <c r="L172" s="88"/>
      <c r="M172" s="89"/>
      <c r="N172" s="116">
        <f t="shared" si="5"/>
        <v>0</v>
      </c>
      <c r="O172" s="116"/>
      <c r="P172" s="116"/>
      <c r="Q172" s="116"/>
      <c r="R172" s="80"/>
      <c r="U172" s="10"/>
      <c r="W172" s="10"/>
      <c r="X172" s="10"/>
      <c r="AB172" s="10"/>
      <c r="AH172" s="81"/>
      <c r="AI172" s="81"/>
      <c r="AJ172" s="81"/>
      <c r="AK172" s="81"/>
      <c r="AL172" s="81"/>
      <c r="AM172" s="10"/>
      <c r="AN172" s="81"/>
      <c r="AO172" s="10"/>
      <c r="AP172" s="10"/>
    </row>
    <row r="173" spans="2:40" s="5" customFormat="1" ht="37.35" customHeight="1">
      <c r="B173" s="67"/>
      <c r="C173" s="104"/>
      <c r="D173" s="105" t="s">
        <v>135</v>
      </c>
      <c r="E173" s="105"/>
      <c r="F173" s="105"/>
      <c r="G173" s="69"/>
      <c r="H173" s="69"/>
      <c r="I173" s="69"/>
      <c r="J173" s="69"/>
      <c r="K173" s="69"/>
      <c r="L173" s="69"/>
      <c r="M173" s="69"/>
      <c r="N173" s="124">
        <f>SUM(N174:Q196)</f>
        <v>0</v>
      </c>
      <c r="O173" s="125"/>
      <c r="P173" s="125"/>
      <c r="Q173" s="125"/>
      <c r="R173" s="70"/>
      <c r="U173" s="71"/>
      <c r="W173" s="72"/>
      <c r="X173" s="72"/>
      <c r="AB173" s="71"/>
      <c r="AN173" s="73"/>
    </row>
    <row r="174" spans="2:42" s="1" customFormat="1" ht="31.5" customHeight="1">
      <c r="B174" s="75"/>
      <c r="C174" s="76" t="s">
        <v>206</v>
      </c>
      <c r="D174" s="76" t="s">
        <v>91</v>
      </c>
      <c r="E174" s="77"/>
      <c r="F174" s="101" t="s">
        <v>167</v>
      </c>
      <c r="G174" s="84"/>
      <c r="H174" s="84"/>
      <c r="I174" s="85"/>
      <c r="J174" s="86"/>
      <c r="K174" s="87">
        <v>24</v>
      </c>
      <c r="L174" s="88"/>
      <c r="M174" s="89"/>
      <c r="N174" s="116">
        <f aca="true" t="shared" si="7" ref="N174:N180">ROUND(K174*M174,2)</f>
        <v>0</v>
      </c>
      <c r="O174" s="116"/>
      <c r="P174" s="116"/>
      <c r="Q174" s="116"/>
      <c r="R174" s="80"/>
      <c r="U174" s="10"/>
      <c r="W174" s="10"/>
      <c r="X174" s="10"/>
      <c r="AB174" s="10"/>
      <c r="AH174" s="81"/>
      <c r="AI174" s="81"/>
      <c r="AJ174" s="81"/>
      <c r="AK174" s="81"/>
      <c r="AL174" s="81"/>
      <c r="AM174" s="10"/>
      <c r="AN174" s="81"/>
      <c r="AO174" s="10"/>
      <c r="AP174" s="10"/>
    </row>
    <row r="175" spans="2:42" s="1" customFormat="1" ht="31.5" customHeight="1">
      <c r="B175" s="75"/>
      <c r="C175" s="76" t="s">
        <v>147</v>
      </c>
      <c r="D175" s="76" t="s">
        <v>91</v>
      </c>
      <c r="E175" s="77"/>
      <c r="F175" s="101" t="s">
        <v>128</v>
      </c>
      <c r="G175" s="84"/>
      <c r="H175" s="84"/>
      <c r="I175" s="85"/>
      <c r="J175" s="86"/>
      <c r="K175" s="87">
        <v>390</v>
      </c>
      <c r="L175" s="88"/>
      <c r="M175" s="89"/>
      <c r="N175" s="116">
        <f t="shared" si="7"/>
        <v>0</v>
      </c>
      <c r="O175" s="116"/>
      <c r="P175" s="116"/>
      <c r="Q175" s="116"/>
      <c r="R175" s="80"/>
      <c r="U175" s="10"/>
      <c r="W175" s="10"/>
      <c r="X175" s="10"/>
      <c r="AB175" s="10"/>
      <c r="AH175" s="81"/>
      <c r="AI175" s="81"/>
      <c r="AJ175" s="81"/>
      <c r="AK175" s="81"/>
      <c r="AL175" s="81"/>
      <c r="AM175" s="10"/>
      <c r="AN175" s="81"/>
      <c r="AO175" s="10"/>
      <c r="AP175" s="10"/>
    </row>
    <row r="176" spans="2:42" s="1" customFormat="1" ht="31.5" customHeight="1">
      <c r="B176" s="75"/>
      <c r="C176" s="76" t="s">
        <v>164</v>
      </c>
      <c r="D176" s="76" t="s">
        <v>91</v>
      </c>
      <c r="E176" s="77"/>
      <c r="F176" s="101" t="s">
        <v>129</v>
      </c>
      <c r="G176" s="84"/>
      <c r="H176" s="84"/>
      <c r="I176" s="85"/>
      <c r="J176" s="86"/>
      <c r="K176" s="87">
        <v>390</v>
      </c>
      <c r="L176" s="88"/>
      <c r="M176" s="89"/>
      <c r="N176" s="116">
        <f t="shared" si="7"/>
        <v>0</v>
      </c>
      <c r="O176" s="116"/>
      <c r="P176" s="116"/>
      <c r="Q176" s="116"/>
      <c r="R176" s="80"/>
      <c r="U176" s="10"/>
      <c r="W176" s="10"/>
      <c r="X176" s="10"/>
      <c r="AB176" s="10"/>
      <c r="AH176" s="81"/>
      <c r="AI176" s="81"/>
      <c r="AJ176" s="81"/>
      <c r="AK176" s="81"/>
      <c r="AL176" s="81"/>
      <c r="AM176" s="10"/>
      <c r="AN176" s="81"/>
      <c r="AO176" s="10"/>
      <c r="AP176" s="10"/>
    </row>
    <row r="177" spans="2:42" s="1" customFormat="1" ht="31.5" customHeight="1">
      <c r="B177" s="75"/>
      <c r="C177" s="76" t="s">
        <v>148</v>
      </c>
      <c r="D177" s="76" t="s">
        <v>91</v>
      </c>
      <c r="E177" s="77"/>
      <c r="F177" s="101" t="s">
        <v>196</v>
      </c>
      <c r="G177" s="84"/>
      <c r="H177" s="84"/>
      <c r="I177" s="85"/>
      <c r="J177" s="86"/>
      <c r="K177" s="87">
        <v>970</v>
      </c>
      <c r="L177" s="88"/>
      <c r="M177" s="89"/>
      <c r="N177" s="116">
        <f t="shared" si="7"/>
        <v>0</v>
      </c>
      <c r="O177" s="116"/>
      <c r="P177" s="116"/>
      <c r="Q177" s="116"/>
      <c r="R177" s="80"/>
      <c r="U177" s="10"/>
      <c r="W177" s="10"/>
      <c r="X177" s="10"/>
      <c r="AB177" s="10"/>
      <c r="AH177" s="81"/>
      <c r="AI177" s="81"/>
      <c r="AJ177" s="81"/>
      <c r="AK177" s="81"/>
      <c r="AL177" s="81"/>
      <c r="AM177" s="10"/>
      <c r="AN177" s="81"/>
      <c r="AO177" s="10"/>
      <c r="AP177" s="10"/>
    </row>
    <row r="178" spans="2:42" s="1" customFormat="1" ht="31.5" customHeight="1">
      <c r="B178" s="75"/>
      <c r="C178" s="76" t="s">
        <v>149</v>
      </c>
      <c r="D178" s="76" t="s">
        <v>91</v>
      </c>
      <c r="E178" s="77"/>
      <c r="F178" s="101" t="s">
        <v>194</v>
      </c>
      <c r="G178" s="84"/>
      <c r="H178" s="84"/>
      <c r="I178" s="85"/>
      <c r="J178" s="86"/>
      <c r="K178" s="102">
        <v>4</v>
      </c>
      <c r="L178" s="88"/>
      <c r="M178" s="103"/>
      <c r="N178" s="116">
        <f t="shared" si="7"/>
        <v>0</v>
      </c>
      <c r="O178" s="116"/>
      <c r="P178" s="116"/>
      <c r="Q178" s="116"/>
      <c r="R178" s="80"/>
      <c r="U178" s="10"/>
      <c r="W178" s="10"/>
      <c r="X178" s="10"/>
      <c r="AB178" s="10"/>
      <c r="AH178" s="81"/>
      <c r="AI178" s="81"/>
      <c r="AJ178" s="81"/>
      <c r="AK178" s="81"/>
      <c r="AL178" s="81"/>
      <c r="AM178" s="10"/>
      <c r="AN178" s="81"/>
      <c r="AO178" s="10"/>
      <c r="AP178" s="10"/>
    </row>
    <row r="179" spans="2:42" s="1" customFormat="1" ht="31.5" customHeight="1">
      <c r="B179" s="75"/>
      <c r="C179" s="76" t="s">
        <v>207</v>
      </c>
      <c r="D179" s="76" t="s">
        <v>91</v>
      </c>
      <c r="E179" s="77"/>
      <c r="F179" s="101" t="s">
        <v>130</v>
      </c>
      <c r="G179" s="84"/>
      <c r="H179" s="84"/>
      <c r="I179" s="85"/>
      <c r="J179" s="86"/>
      <c r="K179" s="102">
        <v>10</v>
      </c>
      <c r="L179" s="88"/>
      <c r="M179" s="103"/>
      <c r="N179" s="116">
        <f t="shared" si="7"/>
        <v>0</v>
      </c>
      <c r="O179" s="116"/>
      <c r="P179" s="116"/>
      <c r="Q179" s="116"/>
      <c r="R179" s="80"/>
      <c r="U179" s="10"/>
      <c r="W179" s="10"/>
      <c r="X179" s="10"/>
      <c r="AB179" s="10"/>
      <c r="AH179" s="81"/>
      <c r="AI179" s="81"/>
      <c r="AJ179" s="81"/>
      <c r="AK179" s="81"/>
      <c r="AL179" s="81"/>
      <c r="AM179" s="10"/>
      <c r="AN179" s="81"/>
      <c r="AO179" s="10"/>
      <c r="AP179" s="10"/>
    </row>
    <row r="180" spans="2:42" s="1" customFormat="1" ht="31.5" customHeight="1">
      <c r="B180" s="75"/>
      <c r="C180" s="76" t="s">
        <v>208</v>
      </c>
      <c r="D180" s="76" t="s">
        <v>91</v>
      </c>
      <c r="E180" s="77"/>
      <c r="F180" s="101" t="s">
        <v>131</v>
      </c>
      <c r="G180" s="84"/>
      <c r="H180" s="84"/>
      <c r="I180" s="85"/>
      <c r="J180" s="86"/>
      <c r="K180" s="102">
        <v>40</v>
      </c>
      <c r="L180" s="88"/>
      <c r="M180" s="103"/>
      <c r="N180" s="116">
        <f t="shared" si="7"/>
        <v>0</v>
      </c>
      <c r="O180" s="116"/>
      <c r="P180" s="116"/>
      <c r="Q180" s="116"/>
      <c r="R180" s="80"/>
      <c r="U180" s="10"/>
      <c r="W180" s="10"/>
      <c r="X180" s="10"/>
      <c r="AB180" s="10"/>
      <c r="AH180" s="81"/>
      <c r="AI180" s="81"/>
      <c r="AJ180" s="81"/>
      <c r="AK180" s="81"/>
      <c r="AL180" s="81"/>
      <c r="AM180" s="10"/>
      <c r="AN180" s="81"/>
      <c r="AO180" s="10"/>
      <c r="AP180" s="10"/>
    </row>
    <row r="181" spans="2:42" s="1" customFormat="1" ht="31.5" customHeight="1">
      <c r="B181" s="75"/>
      <c r="C181" s="76" t="s">
        <v>150</v>
      </c>
      <c r="D181" s="76" t="s">
        <v>91</v>
      </c>
      <c r="E181" s="77"/>
      <c r="F181" s="101" t="s">
        <v>168</v>
      </c>
      <c r="G181" s="84"/>
      <c r="H181" s="84"/>
      <c r="I181" s="85"/>
      <c r="J181" s="86"/>
      <c r="K181" s="102">
        <v>24</v>
      </c>
      <c r="L181" s="88"/>
      <c r="M181" s="103"/>
      <c r="N181" s="116">
        <f t="shared" si="5"/>
        <v>0</v>
      </c>
      <c r="O181" s="116"/>
      <c r="P181" s="116"/>
      <c r="Q181" s="116"/>
      <c r="R181" s="80"/>
      <c r="U181" s="10"/>
      <c r="W181" s="10"/>
      <c r="X181" s="10"/>
      <c r="AB181" s="10"/>
      <c r="AH181" s="81"/>
      <c r="AI181" s="81"/>
      <c r="AJ181" s="81"/>
      <c r="AK181" s="81"/>
      <c r="AL181" s="81"/>
      <c r="AM181" s="10"/>
      <c r="AN181" s="81"/>
      <c r="AO181" s="10"/>
      <c r="AP181" s="10"/>
    </row>
    <row r="182" spans="2:42" s="1" customFormat="1" ht="31.5" customHeight="1">
      <c r="B182" s="75"/>
      <c r="C182" s="76" t="s">
        <v>151</v>
      </c>
      <c r="D182" s="76" t="s">
        <v>91</v>
      </c>
      <c r="E182" s="77"/>
      <c r="F182" s="101" t="s">
        <v>195</v>
      </c>
      <c r="G182" s="84"/>
      <c r="H182" s="84"/>
      <c r="I182" s="85"/>
      <c r="J182" s="86"/>
      <c r="K182" s="102">
        <v>2</v>
      </c>
      <c r="L182" s="88"/>
      <c r="M182" s="103"/>
      <c r="N182" s="116">
        <f t="shared" si="5"/>
        <v>0</v>
      </c>
      <c r="O182" s="116"/>
      <c r="P182" s="116"/>
      <c r="Q182" s="116"/>
      <c r="R182" s="80"/>
      <c r="U182" s="10"/>
      <c r="W182" s="10"/>
      <c r="X182" s="10"/>
      <c r="AB182" s="10"/>
      <c r="AH182" s="81"/>
      <c r="AI182" s="81"/>
      <c r="AJ182" s="81"/>
      <c r="AK182" s="81"/>
      <c r="AL182" s="81"/>
      <c r="AM182" s="10"/>
      <c r="AN182" s="81"/>
      <c r="AO182" s="10"/>
      <c r="AP182" s="10"/>
    </row>
    <row r="183" spans="2:42" s="1" customFormat="1" ht="31.5" customHeight="1">
      <c r="B183" s="75"/>
      <c r="C183" s="76" t="s">
        <v>152</v>
      </c>
      <c r="D183" s="76" t="s">
        <v>91</v>
      </c>
      <c r="E183" s="77"/>
      <c r="F183" s="101" t="s">
        <v>132</v>
      </c>
      <c r="G183" s="84"/>
      <c r="H183" s="84"/>
      <c r="I183" s="85"/>
      <c r="J183" s="86"/>
      <c r="K183" s="102">
        <v>24</v>
      </c>
      <c r="L183" s="88"/>
      <c r="M183" s="103"/>
      <c r="N183" s="116">
        <f t="shared" si="5"/>
        <v>0</v>
      </c>
      <c r="O183" s="116"/>
      <c r="P183" s="116"/>
      <c r="Q183" s="116"/>
      <c r="R183" s="80"/>
      <c r="U183" s="10"/>
      <c r="W183" s="10"/>
      <c r="X183" s="10"/>
      <c r="AB183" s="10"/>
      <c r="AH183" s="81"/>
      <c r="AI183" s="81"/>
      <c r="AJ183" s="81"/>
      <c r="AK183" s="81"/>
      <c r="AL183" s="81"/>
      <c r="AM183" s="10"/>
      <c r="AN183" s="81"/>
      <c r="AO183" s="10"/>
      <c r="AP183" s="10"/>
    </row>
    <row r="184" spans="2:42" s="1" customFormat="1" ht="31.5" customHeight="1">
      <c r="B184" s="75"/>
      <c r="C184" s="76" t="s">
        <v>153</v>
      </c>
      <c r="D184" s="76" t="s">
        <v>91</v>
      </c>
      <c r="E184" s="77"/>
      <c r="F184" s="101" t="s">
        <v>185</v>
      </c>
      <c r="G184" s="84"/>
      <c r="H184" s="84"/>
      <c r="I184" s="85"/>
      <c r="J184" s="86"/>
      <c r="K184" s="102">
        <v>410</v>
      </c>
      <c r="L184" s="88"/>
      <c r="M184" s="103"/>
      <c r="N184" s="116">
        <f t="shared" si="5"/>
        <v>0</v>
      </c>
      <c r="O184" s="116"/>
      <c r="P184" s="116"/>
      <c r="Q184" s="116"/>
      <c r="R184" s="80"/>
      <c r="U184" s="10"/>
      <c r="W184" s="10"/>
      <c r="X184" s="10"/>
      <c r="AB184" s="10"/>
      <c r="AH184" s="81"/>
      <c r="AI184" s="81"/>
      <c r="AJ184" s="81"/>
      <c r="AK184" s="81"/>
      <c r="AL184" s="81"/>
      <c r="AM184" s="10"/>
      <c r="AN184" s="81"/>
      <c r="AO184" s="10"/>
      <c r="AP184" s="10"/>
    </row>
    <row r="185" spans="2:42" s="1" customFormat="1" ht="31.5" customHeight="1">
      <c r="B185" s="75"/>
      <c r="C185" s="76" t="s">
        <v>154</v>
      </c>
      <c r="D185" s="76" t="s">
        <v>91</v>
      </c>
      <c r="E185" s="77"/>
      <c r="F185" s="101" t="s">
        <v>180</v>
      </c>
      <c r="G185" s="84"/>
      <c r="H185" s="84"/>
      <c r="I185" s="85"/>
      <c r="J185" s="86"/>
      <c r="K185" s="102">
        <v>910</v>
      </c>
      <c r="L185" s="88"/>
      <c r="M185" s="103"/>
      <c r="N185" s="116">
        <f aca="true" t="shared" si="8" ref="N185:N186">ROUND(K185*M185,2)</f>
        <v>0</v>
      </c>
      <c r="O185" s="116"/>
      <c r="P185" s="116"/>
      <c r="Q185" s="116"/>
      <c r="R185" s="80"/>
      <c r="U185" s="10"/>
      <c r="W185" s="10"/>
      <c r="X185" s="10"/>
      <c r="AB185" s="10"/>
      <c r="AH185" s="81"/>
      <c r="AI185" s="81"/>
      <c r="AJ185" s="81"/>
      <c r="AK185" s="81"/>
      <c r="AL185" s="81"/>
      <c r="AM185" s="10"/>
      <c r="AN185" s="81"/>
      <c r="AO185" s="10"/>
      <c r="AP185" s="10"/>
    </row>
    <row r="186" spans="2:42" s="1" customFormat="1" ht="31.5" customHeight="1">
      <c r="B186" s="75"/>
      <c r="C186" s="76" t="s">
        <v>155</v>
      </c>
      <c r="D186" s="76" t="s">
        <v>91</v>
      </c>
      <c r="E186" s="77"/>
      <c r="F186" s="101" t="s">
        <v>181</v>
      </c>
      <c r="G186" s="84"/>
      <c r="H186" s="84"/>
      <c r="I186" s="85"/>
      <c r="J186" s="86"/>
      <c r="K186" s="102">
        <v>910</v>
      </c>
      <c r="L186" s="88"/>
      <c r="M186" s="103"/>
      <c r="N186" s="116">
        <f t="shared" si="8"/>
        <v>0</v>
      </c>
      <c r="O186" s="116"/>
      <c r="P186" s="116"/>
      <c r="Q186" s="116"/>
      <c r="R186" s="80"/>
      <c r="U186" s="10"/>
      <c r="W186" s="10"/>
      <c r="X186" s="10"/>
      <c r="AB186" s="10"/>
      <c r="AH186" s="81"/>
      <c r="AI186" s="81"/>
      <c r="AJ186" s="81"/>
      <c r="AK186" s="81"/>
      <c r="AL186" s="81"/>
      <c r="AM186" s="10"/>
      <c r="AN186" s="81"/>
      <c r="AO186" s="10"/>
      <c r="AP186" s="10"/>
    </row>
    <row r="187" spans="2:42" s="1" customFormat="1" ht="31.5" customHeight="1">
      <c r="B187" s="75"/>
      <c r="C187" s="76" t="s">
        <v>156</v>
      </c>
      <c r="D187" s="76" t="s">
        <v>91</v>
      </c>
      <c r="E187" s="77"/>
      <c r="F187" s="101" t="s">
        <v>182</v>
      </c>
      <c r="G187" s="84"/>
      <c r="H187" s="84"/>
      <c r="I187" s="85"/>
      <c r="J187" s="86"/>
      <c r="K187" s="102">
        <v>910</v>
      </c>
      <c r="L187" s="88"/>
      <c r="M187" s="103"/>
      <c r="N187" s="116">
        <f t="shared" si="5"/>
        <v>0</v>
      </c>
      <c r="O187" s="116"/>
      <c r="P187" s="116"/>
      <c r="Q187" s="116"/>
      <c r="R187" s="80"/>
      <c r="U187" s="10"/>
      <c r="W187" s="10"/>
      <c r="X187" s="10"/>
      <c r="AB187" s="10"/>
      <c r="AH187" s="81"/>
      <c r="AI187" s="81"/>
      <c r="AJ187" s="81"/>
      <c r="AK187" s="81"/>
      <c r="AL187" s="81"/>
      <c r="AM187" s="10"/>
      <c r="AN187" s="81"/>
      <c r="AO187" s="10"/>
      <c r="AP187" s="10"/>
    </row>
    <row r="188" spans="2:42" s="1" customFormat="1" ht="31.5" customHeight="1">
      <c r="B188" s="75"/>
      <c r="C188" s="76" t="s">
        <v>157</v>
      </c>
      <c r="D188" s="76" t="s">
        <v>91</v>
      </c>
      <c r="E188" s="77"/>
      <c r="F188" s="101" t="s">
        <v>178</v>
      </c>
      <c r="G188" s="84"/>
      <c r="H188" s="84"/>
      <c r="I188" s="85"/>
      <c r="J188" s="86"/>
      <c r="K188" s="102">
        <v>60</v>
      </c>
      <c r="L188" s="88"/>
      <c r="M188" s="103"/>
      <c r="N188" s="116">
        <f t="shared" si="5"/>
        <v>0</v>
      </c>
      <c r="O188" s="116"/>
      <c r="P188" s="116"/>
      <c r="Q188" s="116"/>
      <c r="R188" s="80"/>
      <c r="U188" s="10"/>
      <c r="W188" s="10"/>
      <c r="X188" s="10"/>
      <c r="AB188" s="10"/>
      <c r="AH188" s="81"/>
      <c r="AI188" s="81"/>
      <c r="AJ188" s="81"/>
      <c r="AK188" s="81"/>
      <c r="AL188" s="81"/>
      <c r="AM188" s="10"/>
      <c r="AN188" s="81"/>
      <c r="AO188" s="10"/>
      <c r="AP188" s="10"/>
    </row>
    <row r="189" spans="2:42" s="1" customFormat="1" ht="31.5" customHeight="1">
      <c r="B189" s="75"/>
      <c r="C189" s="76" t="s">
        <v>158</v>
      </c>
      <c r="D189" s="76" t="s">
        <v>91</v>
      </c>
      <c r="E189" s="77"/>
      <c r="F189" s="101" t="s">
        <v>191</v>
      </c>
      <c r="G189" s="84"/>
      <c r="H189" s="84"/>
      <c r="I189" s="85"/>
      <c r="J189" s="86"/>
      <c r="K189" s="102">
        <v>2</v>
      </c>
      <c r="L189" s="88"/>
      <c r="M189" s="103"/>
      <c r="N189" s="116">
        <f aca="true" t="shared" si="9" ref="N189">ROUND(K189*M189,2)</f>
        <v>0</v>
      </c>
      <c r="O189" s="116"/>
      <c r="P189" s="116"/>
      <c r="Q189" s="116"/>
      <c r="R189" s="80"/>
      <c r="U189" s="10"/>
      <c r="W189" s="10"/>
      <c r="X189" s="10"/>
      <c r="AB189" s="10"/>
      <c r="AH189" s="81"/>
      <c r="AI189" s="81"/>
      <c r="AJ189" s="81"/>
      <c r="AK189" s="81"/>
      <c r="AL189" s="81"/>
      <c r="AM189" s="10"/>
      <c r="AN189" s="81"/>
      <c r="AO189" s="10"/>
      <c r="AP189" s="10"/>
    </row>
    <row r="190" spans="2:42" s="1" customFormat="1" ht="31.5" customHeight="1">
      <c r="B190" s="75"/>
      <c r="C190" s="76" t="s">
        <v>159</v>
      </c>
      <c r="D190" s="76" t="s">
        <v>91</v>
      </c>
      <c r="E190" s="77"/>
      <c r="F190" s="101" t="s">
        <v>133</v>
      </c>
      <c r="G190" s="84"/>
      <c r="H190" s="84"/>
      <c r="I190" s="85"/>
      <c r="J190" s="86"/>
      <c r="K190" s="102">
        <v>40</v>
      </c>
      <c r="L190" s="88"/>
      <c r="M190" s="103"/>
      <c r="N190" s="116">
        <f t="shared" si="5"/>
        <v>0</v>
      </c>
      <c r="O190" s="116"/>
      <c r="P190" s="116"/>
      <c r="Q190" s="116"/>
      <c r="R190" s="80"/>
      <c r="U190" s="10"/>
      <c r="W190" s="10"/>
      <c r="X190" s="10"/>
      <c r="AB190" s="10"/>
      <c r="AH190" s="81"/>
      <c r="AI190" s="81"/>
      <c r="AJ190" s="81"/>
      <c r="AK190" s="81"/>
      <c r="AL190" s="81"/>
      <c r="AM190" s="10"/>
      <c r="AN190" s="81"/>
      <c r="AO190" s="10"/>
      <c r="AP190" s="10"/>
    </row>
    <row r="191" spans="2:42" s="1" customFormat="1" ht="31.5" customHeight="1">
      <c r="B191" s="75"/>
      <c r="C191" s="76" t="s">
        <v>160</v>
      </c>
      <c r="D191" s="76" t="s">
        <v>91</v>
      </c>
      <c r="E191" s="77"/>
      <c r="F191" s="101" t="s">
        <v>186</v>
      </c>
      <c r="G191" s="84"/>
      <c r="H191" s="84"/>
      <c r="I191" s="85"/>
      <c r="J191" s="86"/>
      <c r="K191" s="102">
        <v>6</v>
      </c>
      <c r="L191" s="88"/>
      <c r="M191" s="103"/>
      <c r="N191" s="116">
        <f aca="true" t="shared" si="10" ref="N191">ROUND(K191*M191,2)</f>
        <v>0</v>
      </c>
      <c r="O191" s="116"/>
      <c r="P191" s="116"/>
      <c r="Q191" s="116"/>
      <c r="R191" s="80"/>
      <c r="U191" s="10"/>
      <c r="W191" s="10"/>
      <c r="X191" s="10"/>
      <c r="AB191" s="10"/>
      <c r="AH191" s="81"/>
      <c r="AI191" s="81"/>
      <c r="AJ191" s="81"/>
      <c r="AK191" s="81"/>
      <c r="AL191" s="81"/>
      <c r="AM191" s="10"/>
      <c r="AN191" s="81"/>
      <c r="AO191" s="10"/>
      <c r="AP191" s="10"/>
    </row>
    <row r="192" spans="2:42" s="1" customFormat="1" ht="31.5" customHeight="1">
      <c r="B192" s="75"/>
      <c r="C192" s="76" t="s">
        <v>209</v>
      </c>
      <c r="D192" s="76" t="s">
        <v>91</v>
      </c>
      <c r="E192" s="77"/>
      <c r="F192" s="101" t="s">
        <v>187</v>
      </c>
      <c r="G192" s="84"/>
      <c r="H192" s="84"/>
      <c r="I192" s="85"/>
      <c r="J192" s="86"/>
      <c r="K192" s="102">
        <v>4</v>
      </c>
      <c r="L192" s="88"/>
      <c r="M192" s="103"/>
      <c r="N192" s="116">
        <f aca="true" t="shared" si="11" ref="N192">ROUND(K192*M192,2)</f>
        <v>0</v>
      </c>
      <c r="O192" s="116"/>
      <c r="P192" s="116"/>
      <c r="Q192" s="116"/>
      <c r="R192" s="80"/>
      <c r="U192" s="10"/>
      <c r="W192" s="10"/>
      <c r="X192" s="10"/>
      <c r="AB192" s="10"/>
      <c r="AH192" s="81"/>
      <c r="AI192" s="81"/>
      <c r="AJ192" s="81"/>
      <c r="AK192" s="81"/>
      <c r="AL192" s="81"/>
      <c r="AM192" s="10"/>
      <c r="AN192" s="81"/>
      <c r="AO192" s="10"/>
      <c r="AP192" s="10"/>
    </row>
    <row r="193" spans="2:42" s="1" customFormat="1" ht="31.5" customHeight="1">
      <c r="B193" s="75"/>
      <c r="C193" s="76" t="s">
        <v>161</v>
      </c>
      <c r="D193" s="76" t="s">
        <v>91</v>
      </c>
      <c r="E193" s="77"/>
      <c r="F193" s="101" t="s">
        <v>188</v>
      </c>
      <c r="G193" s="84"/>
      <c r="H193" s="84"/>
      <c r="I193" s="85"/>
      <c r="J193" s="86"/>
      <c r="K193" s="102">
        <v>12</v>
      </c>
      <c r="L193" s="88"/>
      <c r="M193" s="103"/>
      <c r="N193" s="116">
        <f aca="true" t="shared" si="12" ref="N193">ROUND(K193*M193,2)</f>
        <v>0</v>
      </c>
      <c r="O193" s="116"/>
      <c r="P193" s="116"/>
      <c r="Q193" s="116"/>
      <c r="R193" s="80"/>
      <c r="U193" s="10"/>
      <c r="W193" s="10"/>
      <c r="X193" s="10"/>
      <c r="AB193" s="10"/>
      <c r="AH193" s="81"/>
      <c r="AI193" s="81"/>
      <c r="AJ193" s="81"/>
      <c r="AK193" s="81"/>
      <c r="AL193" s="81"/>
      <c r="AM193" s="10"/>
      <c r="AN193" s="81"/>
      <c r="AO193" s="10"/>
      <c r="AP193" s="10"/>
    </row>
    <row r="194" spans="2:42" s="1" customFormat="1" ht="31.5" customHeight="1">
      <c r="B194" s="75"/>
      <c r="C194" s="76" t="s">
        <v>210</v>
      </c>
      <c r="D194" s="76" t="s">
        <v>91</v>
      </c>
      <c r="E194" s="77"/>
      <c r="F194" s="101" t="s">
        <v>189</v>
      </c>
      <c r="G194" s="84"/>
      <c r="H194" s="84"/>
      <c r="I194" s="85"/>
      <c r="J194" s="86"/>
      <c r="K194" s="102">
        <v>2</v>
      </c>
      <c r="L194" s="88"/>
      <c r="M194" s="103"/>
      <c r="N194" s="116">
        <f aca="true" t="shared" si="13" ref="N194">ROUND(K194*M194,2)</f>
        <v>0</v>
      </c>
      <c r="O194" s="116"/>
      <c r="P194" s="116"/>
      <c r="Q194" s="116"/>
      <c r="R194" s="80"/>
      <c r="U194" s="10"/>
      <c r="W194" s="10"/>
      <c r="X194" s="10"/>
      <c r="AB194" s="10"/>
      <c r="AH194" s="81"/>
      <c r="AI194" s="81"/>
      <c r="AJ194" s="81"/>
      <c r="AK194" s="81"/>
      <c r="AL194" s="81"/>
      <c r="AM194" s="10"/>
      <c r="AN194" s="81"/>
      <c r="AO194" s="10"/>
      <c r="AP194" s="10"/>
    </row>
    <row r="195" spans="2:42" s="1" customFormat="1" ht="31.5" customHeight="1">
      <c r="B195" s="75"/>
      <c r="C195" s="76" t="s">
        <v>162</v>
      </c>
      <c r="D195" s="76" t="s">
        <v>91</v>
      </c>
      <c r="E195" s="77"/>
      <c r="F195" s="101" t="s">
        <v>199</v>
      </c>
      <c r="G195" s="84"/>
      <c r="H195" s="84"/>
      <c r="I195" s="85"/>
      <c r="J195" s="86"/>
      <c r="K195" s="102">
        <v>5</v>
      </c>
      <c r="L195" s="88"/>
      <c r="M195" s="103"/>
      <c r="N195" s="116">
        <f t="shared" si="5"/>
        <v>0</v>
      </c>
      <c r="O195" s="116"/>
      <c r="P195" s="116"/>
      <c r="Q195" s="116"/>
      <c r="R195" s="80"/>
      <c r="U195" s="10"/>
      <c r="W195" s="10"/>
      <c r="X195" s="10"/>
      <c r="AB195" s="10"/>
      <c r="AH195" s="81"/>
      <c r="AI195" s="81"/>
      <c r="AJ195" s="81"/>
      <c r="AK195" s="81"/>
      <c r="AL195" s="81"/>
      <c r="AM195" s="10"/>
      <c r="AN195" s="81"/>
      <c r="AO195" s="10"/>
      <c r="AP195" s="10"/>
    </row>
    <row r="196" spans="2:42" s="1" customFormat="1" ht="31.5" customHeight="1">
      <c r="B196" s="75"/>
      <c r="C196" s="76" t="s">
        <v>163</v>
      </c>
      <c r="D196" s="76" t="s">
        <v>91</v>
      </c>
      <c r="E196" s="77"/>
      <c r="F196" s="101" t="s">
        <v>193</v>
      </c>
      <c r="G196" s="84"/>
      <c r="H196" s="84"/>
      <c r="I196" s="85"/>
      <c r="J196" s="86"/>
      <c r="K196" s="102">
        <v>10</v>
      </c>
      <c r="L196" s="88"/>
      <c r="M196" s="103"/>
      <c r="N196" s="116">
        <f t="shared" si="5"/>
        <v>0</v>
      </c>
      <c r="O196" s="116"/>
      <c r="P196" s="116"/>
      <c r="Q196" s="116"/>
      <c r="R196" s="80"/>
      <c r="U196" s="10"/>
      <c r="W196" s="10"/>
      <c r="X196" s="10"/>
      <c r="AB196" s="10"/>
      <c r="AH196" s="81"/>
      <c r="AI196" s="81"/>
      <c r="AJ196" s="81"/>
      <c r="AK196" s="81"/>
      <c r="AL196" s="81"/>
      <c r="AM196" s="10"/>
      <c r="AN196" s="81"/>
      <c r="AO196" s="10"/>
      <c r="AP196" s="10"/>
    </row>
  </sheetData>
  <mergeCells count="168">
    <mergeCell ref="F137:I137"/>
    <mergeCell ref="N137:Q137"/>
    <mergeCell ref="N138:Q138"/>
    <mergeCell ref="F143:I143"/>
    <mergeCell ref="N143:Q143"/>
    <mergeCell ref="N153:Q153"/>
    <mergeCell ref="F148:I148"/>
    <mergeCell ref="N148:Q148"/>
    <mergeCell ref="F149:I149"/>
    <mergeCell ref="N149:Q149"/>
    <mergeCell ref="N152:Q152"/>
    <mergeCell ref="F144:I144"/>
    <mergeCell ref="F146:I146"/>
    <mergeCell ref="N146:Q146"/>
    <mergeCell ref="N144:Q144"/>
    <mergeCell ref="F145:I145"/>
    <mergeCell ref="N145:Q145"/>
    <mergeCell ref="F147:I147"/>
    <mergeCell ref="N147:Q147"/>
    <mergeCell ref="F150:I150"/>
    <mergeCell ref="N150:Q150"/>
    <mergeCell ref="H1:K1"/>
    <mergeCell ref="N115:Q115"/>
    <mergeCell ref="N116:Q116"/>
    <mergeCell ref="N117:Q117"/>
    <mergeCell ref="N118:Q118"/>
    <mergeCell ref="N120:Q120"/>
    <mergeCell ref="N121:Q121"/>
    <mergeCell ref="F125:I125"/>
    <mergeCell ref="N125:Q125"/>
    <mergeCell ref="N88:Q88"/>
    <mergeCell ref="N92:Q92"/>
    <mergeCell ref="N93:Q93"/>
    <mergeCell ref="N97:Q97"/>
    <mergeCell ref="L99:Q99"/>
    <mergeCell ref="C105:Q105"/>
    <mergeCell ref="F107:P107"/>
    <mergeCell ref="F124:I124"/>
    <mergeCell ref="N124:Q124"/>
    <mergeCell ref="N94:Q94"/>
    <mergeCell ref="N89:Q89"/>
    <mergeCell ref="N90:Q90"/>
    <mergeCell ref="N91:Q91"/>
    <mergeCell ref="H32:J32"/>
    <mergeCell ref="M32:P32"/>
    <mergeCell ref="H33:J33"/>
    <mergeCell ref="M33:P33"/>
    <mergeCell ref="H34:J34"/>
    <mergeCell ref="M34:P34"/>
    <mergeCell ref="L36:P36"/>
    <mergeCell ref="N127:Q127"/>
    <mergeCell ref="F128:I128"/>
    <mergeCell ref="N128:Q128"/>
    <mergeCell ref="C75:Q75"/>
    <mergeCell ref="F77:P77"/>
    <mergeCell ref="M79:P79"/>
    <mergeCell ref="M81:Q81"/>
    <mergeCell ref="M82:Q82"/>
    <mergeCell ref="C84:G84"/>
    <mergeCell ref="N84:Q84"/>
    <mergeCell ref="N86:Q86"/>
    <mergeCell ref="N87:Q87"/>
    <mergeCell ref="N95:Q95"/>
    <mergeCell ref="F126:I126"/>
    <mergeCell ref="N126:Q126"/>
    <mergeCell ref="F127:I12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N196:Q196"/>
    <mergeCell ref="N190:Q190"/>
    <mergeCell ref="N195:Q195"/>
    <mergeCell ref="N187:Q187"/>
    <mergeCell ref="N188:Q188"/>
    <mergeCell ref="N183:Q183"/>
    <mergeCell ref="N182:Q182"/>
    <mergeCell ref="N181:Q181"/>
    <mergeCell ref="N185:Q185"/>
    <mergeCell ref="N186:Q186"/>
    <mergeCell ref="N184:Q184"/>
    <mergeCell ref="N191:Q191"/>
    <mergeCell ref="N192:Q192"/>
    <mergeCell ref="N193:Q193"/>
    <mergeCell ref="N194:Q194"/>
    <mergeCell ref="N189:Q189"/>
    <mergeCell ref="N163:Q163"/>
    <mergeCell ref="N164:Q164"/>
    <mergeCell ref="N174:Q174"/>
    <mergeCell ref="N175:Q175"/>
    <mergeCell ref="N176:Q176"/>
    <mergeCell ref="N159:Q159"/>
    <mergeCell ref="N161:Q161"/>
    <mergeCell ref="N162:Q162"/>
    <mergeCell ref="N160:Q160"/>
    <mergeCell ref="N177:Q177"/>
    <mergeCell ref="N178:Q178"/>
    <mergeCell ref="N168:Q168"/>
    <mergeCell ref="N173:Q173"/>
    <mergeCell ref="N172:Q172"/>
    <mergeCell ref="N170:Q170"/>
    <mergeCell ref="N171:Q171"/>
    <mergeCell ref="N167:Q167"/>
    <mergeCell ref="N165:Q165"/>
    <mergeCell ref="N166:Q166"/>
    <mergeCell ref="N169:Q169"/>
    <mergeCell ref="F129:I129"/>
    <mergeCell ref="N129:Q129"/>
    <mergeCell ref="F131:I131"/>
    <mergeCell ref="F138:I138"/>
    <mergeCell ref="F156:I156"/>
    <mergeCell ref="N156:Q156"/>
    <mergeCell ref="F155:I155"/>
    <mergeCell ref="N155:Q155"/>
    <mergeCell ref="N158:Q158"/>
    <mergeCell ref="N131:Q131"/>
    <mergeCell ref="F141:I141"/>
    <mergeCell ref="N141:Q141"/>
    <mergeCell ref="F142:I142"/>
    <mergeCell ref="N142:Q142"/>
    <mergeCell ref="F132:I132"/>
    <mergeCell ref="N132:Q132"/>
    <mergeCell ref="F139:I139"/>
    <mergeCell ref="N139:Q139"/>
    <mergeCell ref="F134:I134"/>
    <mergeCell ref="N134:Q134"/>
    <mergeCell ref="F135:I135"/>
    <mergeCell ref="N135:Q135"/>
    <mergeCell ref="F136:I136"/>
    <mergeCell ref="N136:Q136"/>
    <mergeCell ref="F151:I151"/>
    <mergeCell ref="N151:Q151"/>
    <mergeCell ref="N179:Q179"/>
    <mergeCell ref="N180:Q180"/>
    <mergeCell ref="F154:I154"/>
    <mergeCell ref="N154:Q154"/>
    <mergeCell ref="M109:P109"/>
    <mergeCell ref="M111:Q111"/>
    <mergeCell ref="M112:Q112"/>
    <mergeCell ref="F114:I114"/>
    <mergeCell ref="L114:M114"/>
    <mergeCell ref="N114:Q114"/>
    <mergeCell ref="F119:I119"/>
    <mergeCell ref="N119:Q119"/>
    <mergeCell ref="F122:I122"/>
    <mergeCell ref="N122:Q122"/>
    <mergeCell ref="F123:I123"/>
    <mergeCell ref="N123:Q123"/>
    <mergeCell ref="F140:I140"/>
    <mergeCell ref="N140:Q140"/>
    <mergeCell ref="F133:I133"/>
    <mergeCell ref="N133:Q133"/>
    <mergeCell ref="F130:I130"/>
    <mergeCell ref="N130:Q130"/>
  </mergeCells>
  <hyperlinks>
    <hyperlink ref="F1:G1" location="C2" display="1) Krycí list rozpočtu"/>
    <hyperlink ref="H1:K1" location="C85" display="2) Rekapitulace rozpočtu"/>
    <hyperlink ref="L1" location="C114" display="3) Rozpočet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2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3.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PC_SKVARA\SKVARA</dc:creator>
  <cp:keywords/>
  <dc:description/>
  <cp:lastModifiedBy>Vránová Kateřina</cp:lastModifiedBy>
  <cp:lastPrinted>2019-02-01T13:47:59Z</cp:lastPrinted>
  <dcterms:created xsi:type="dcterms:W3CDTF">2018-01-16T15:08:57Z</dcterms:created>
  <dcterms:modified xsi:type="dcterms:W3CDTF">2019-05-06T14:08:38Z</dcterms:modified>
  <cp:category/>
  <cp:version/>
  <cp:contentType/>
  <cp:contentStatus/>
</cp:coreProperties>
</file>