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35" yWindow="600" windowWidth="19830" windowHeight="8415" activeTab="1"/>
  </bookViews>
  <sheets>
    <sheet name="Rekapitulace stavby" sheetId="1" r:id="rId1"/>
    <sheet name="IO01 - 01 Multifunkční hř..." sheetId="2" r:id="rId2"/>
    <sheet name="IO03 - 03 Agility" sheetId="3" r:id="rId3"/>
    <sheet name="IO04 - 04 Chodník" sheetId="4" r:id="rId4"/>
  </sheets>
  <definedNames>
    <definedName name="_xlnm._FilterDatabase" localSheetId="1" hidden="1">'IO01 - 01 Multifunkční hř...'!$C$95:$K$359</definedName>
    <definedName name="_xlnm._FilterDatabase" localSheetId="2" hidden="1">'IO03 - 03 Agility'!$C$91:$K$256</definedName>
    <definedName name="_xlnm._FilterDatabase" localSheetId="3" hidden="1">'IO04 - 04 Chodník'!$C$89:$K$234</definedName>
    <definedName name="_xlnm.Print_Area" localSheetId="1">'IO01 - 01 Multifunkční hř...'!$C$4:$J$39,'IO01 - 01 Multifunkční hř...'!$C$45:$J$77,'IO01 - 01 Multifunkční hř...'!$C$83:$K$359</definedName>
    <definedName name="_xlnm.Print_Area" localSheetId="2">'IO03 - 03 Agility'!$C$4:$J$39,'IO03 - 03 Agility'!$C$45:$J$73,'IO03 - 03 Agility'!$C$79:$K$256</definedName>
    <definedName name="_xlnm.Print_Area" localSheetId="3">'IO04 - 04 Chodník'!$C$4:$J$39,'IO04 - 04 Chodník'!$C$45:$J$71,'IO04 - 04 Chodník'!$C$77:$K$234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'IO01 - 01 Multifunkční hř...'!$95:$95</definedName>
    <definedName name="_xlnm.Print_Titles" localSheetId="2">'IO03 - 03 Agility'!$91:$91</definedName>
    <definedName name="_xlnm.Print_Titles" localSheetId="3">'IO04 - 04 Chodník'!$89:$89</definedName>
  </definedNames>
  <calcPr calcId="152511"/>
</workbook>
</file>

<file path=xl/sharedStrings.xml><?xml version="1.0" encoding="utf-8"?>
<sst xmlns="http://schemas.openxmlformats.org/spreadsheetml/2006/main" count="6821" uniqueCount="934">
  <si>
    <t>Export Komplet</t>
  </si>
  <si>
    <t/>
  </si>
  <si>
    <t>2.0</t>
  </si>
  <si>
    <t>ZAMOK</t>
  </si>
  <si>
    <t>False</t>
  </si>
  <si>
    <t>{c4f807ec-6825-44e3-a98a-d4cddb98a8c1}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</si>
  <si>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</si>
  <si>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</si>
  <si>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</si>
  <si>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</si>
  <si>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</si>
  <si>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</si>
  <si>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</si>
  <si>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</si>
  <si>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Se2018-002b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</si>
  <si>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</si>
  <si>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</si>
  <si>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Multifunkční hřiště, street workout a agility - Zadní Vinohrady - Chomutov</t>
  </si>
  <si>
    <t>KSO:</t>
  </si>
  <si>
    <t>823 33 91</t>
  </si>
  <si>
    <t>CC-CZ:</t>
  </si>
  <si>
    <t>24116</t>
  </si>
  <si>
    <t>Místo:</t>
  </si>
  <si>
    <t>Chomutov</t>
  </si>
  <si>
    <t>Datum:</t>
  </si>
  <si>
    <t>19. 7. 2018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</si>
  <si>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</si>
  <si>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</si>
  <si>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</si>
  <si>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</si>
  <si>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</si>
  <si>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</si>
  <si>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</si>
  <si>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71884220</t>
  </si>
  <si>
    <t>ing.Břetislav Sedláček</t>
  </si>
  <si>
    <t>True</t>
  </si>
  <si>
    <t>Zpracovatel:</t>
  </si>
  <si>
    <t>63130742</t>
  </si>
  <si>
    <t>Švandrlík Milan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</si>
  <si>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</si>
  <si>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</si>
  <si>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</si>
  <si>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</si>
  <si>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</si>
  <si>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</si>
  <si>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</si>
  <si>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</si>
  <si>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</si>
  <si>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</si>
  <si>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</si>
  <si>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</si>
  <si>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</si>
  <si>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</si>
  <si>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</si>
  <si>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</si>
  <si>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</si>
  <si>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</si>
  <si>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</si>
  <si>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</si>
  <si>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</si>
  <si>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</si>
  <si>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</si>
  <si>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</si>
  <si>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</si>
  <si>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</si>
  <si>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</si>
  <si>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</si>
  <si>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</si>
  <si>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</si>
  <si>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</si>
  <si>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</si>
  <si>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</si>
  <si>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</si>
  <si>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</si>
  <si>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</si>
  <si>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</si>
  <si>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</si>
  <si>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</si>
  <si>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</si>
  <si>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</si>
  <si>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IO01</t>
  </si>
  <si>
    <t>01 Multifunkční hřiště</t>
  </si>
  <si>
    <t>ING</t>
  </si>
  <si>
    <t>1</t>
  </si>
  <si>
    <t>{571a6134-7400-49e7-b054-c3d8e44a22b9}</t>
  </si>
  <si>
    <t>2</t>
  </si>
  <si>
    <t>IO03</t>
  </si>
  <si>
    <t>03 Agility</t>
  </si>
  <si>
    <t>{2be69333-a867-434f-820c-aa05f1678d51}</t>
  </si>
  <si>
    <t>823 32 11</t>
  </si>
  <si>
    <t>IO04</t>
  </si>
  <si>
    <t>04 Chodník</t>
  </si>
  <si>
    <t>{7734b87a-553f-444b-83c5-641b3eeaca5a}</t>
  </si>
  <si>
    <t>822 29 31</t>
  </si>
  <si>
    <t>KRYCÍ LIST SOUPISU PRACÍ</t>
  </si>
  <si>
    <t>Objekt:</t>
  </si>
  <si>
    <t>IO01 - 01 Multifunkční hřiště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</si>
  <si>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 které odpovídají požadavkům dokumentace.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</si>
  <si>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</si>
  <si>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</si>
  <si>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</si>
  <si>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</si>
  <si>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</si>
  <si>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</si>
  <si>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</si>
  <si>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</si>
  <si>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</si>
  <si>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</si>
  <si>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</si>
  <si>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</si>
  <si>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</si>
  <si>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</si>
  <si>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</si>
  <si>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</si>
  <si>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</si>
  <si>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</si>
  <si>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</si>
  <si>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</si>
  <si>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</si>
  <si>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</si>
  <si>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</si>
  <si>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</si>
  <si>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</si>
  <si>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</si>
  <si>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</si>
  <si>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</si>
  <si>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</si>
  <si>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</si>
  <si>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</si>
  <si>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</si>
  <si>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</si>
  <si>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</si>
  <si>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</si>
  <si>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</si>
  <si>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</si>
  <si>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</si>
  <si>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</si>
  <si>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</si>
  <si>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</si>
  <si>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</si>
  <si>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m2</t>
  </si>
  <si>
    <t>CS ÚRS 2018 02</t>
  </si>
  <si>
    <t>4</t>
  </si>
  <si>
    <t>1062129629</t>
  </si>
  <si>
    <t>VV</t>
  </si>
  <si>
    <t>546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</si>
  <si>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</si>
  <si>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</si>
  <si>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-815538447</t>
  </si>
  <si>
    <t>3</t>
  </si>
  <si>
    <t>122201101</t>
  </si>
  <si>
    <t>Odkopávky a prokopávky nezapažené  s přehozením výkopku na vzdálenost do 3 m nebo s naložením na dopravní prostředek v hornině tř. 3 do 100 m3</t>
  </si>
  <si>
    <t>m3</t>
  </si>
  <si>
    <t>1503760372</t>
  </si>
  <si>
    <t>pro pozdější ohumusování tl.100 mimo asfalt</t>
  </si>
  <si>
    <t>26,1*0,1</t>
  </si>
  <si>
    <t>pro kamenivo mimo asfalt</t>
  </si>
  <si>
    <t>33,7*0,15</t>
  </si>
  <si>
    <t xml:space="preserve">pro hřiště mimo asfalt </t>
  </si>
  <si>
    <t>253,1*0,2</t>
  </si>
  <si>
    <t>Součet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</si>
  <si>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</si>
  <si>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</si>
  <si>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-944887667</t>
  </si>
  <si>
    <t>58,285*0,3</t>
  </si>
  <si>
    <t>5</t>
  </si>
  <si>
    <t>132201101</t>
  </si>
  <si>
    <t>Hloubení zapažených i nezapažených rýh šířky do 600 mm  s urovnáním dna do předepsaného profilu a spádu v hornině tř. 3 do 100 m3</t>
  </si>
  <si>
    <t>-1241122783</t>
  </si>
  <si>
    <t>pro drenáž</t>
  </si>
  <si>
    <t>mimo mřiště</t>
  </si>
  <si>
    <t>5*0,5*0,5</t>
  </si>
  <si>
    <t>uvnitř hřiště</t>
  </si>
  <si>
    <t>116*0,2*0,3+30*0,5*0,3</t>
  </si>
  <si>
    <t>pro zeď</t>
  </si>
  <si>
    <t>15*0,2*1,4</t>
  </si>
  <si>
    <t>6</t>
  </si>
  <si>
    <t>132201109</t>
  </si>
  <si>
    <t>Hloubení zapažených i nezapažených rýh šířky do 600 mm  s urovnáním dna do předepsaného profilu a spádu v hornině tř. 3 Příplatek k cenám za lepivost horniny tř. 3</t>
  </si>
  <si>
    <t>-783274947</t>
  </si>
  <si>
    <t>16,91*0,3</t>
  </si>
  <si>
    <t>7</t>
  </si>
  <si>
    <t>131201101</t>
  </si>
  <si>
    <t>Hloubení nezapažených jam a zářezů s urovnáním dna do předepsaného profilu a spádu v hornině tř. 3 do 100 m3</t>
  </si>
  <si>
    <t>-1552624932</t>
  </si>
  <si>
    <t>1,5*0,8*0,9*28+1,5*1*0,9*4</t>
  </si>
  <si>
    <t>8</t>
  </si>
  <si>
    <t>131201109</t>
  </si>
  <si>
    <t>Hloubení nezapažených jam a zářezů s urovnáním dna do předepsaného profilu a spádu Příplatek k cenám za lepivost horniny tř. 3</t>
  </si>
  <si>
    <t>-1111654802</t>
  </si>
  <si>
    <t>35,64*0,3</t>
  </si>
  <si>
    <t>9</t>
  </si>
  <si>
    <t>162301102</t>
  </si>
  <si>
    <t>Vodorovné přemístění výkopku nebo sypaniny po suchu  na obvyklém dopravním prostředku, bez naložení výkopku, avšak se složením bez rozhrnutí z horniny tř. 1 až 4 na vzdálenost přes 500 do 1 000 m</t>
  </si>
  <si>
    <t>-134686415</t>
  </si>
  <si>
    <t>na mezidepo</t>
  </si>
  <si>
    <t>58,285+16,91+35,64</t>
  </si>
  <si>
    <t>z depa na zásyp</t>
  </si>
  <si>
    <t>73,625</t>
  </si>
  <si>
    <t>10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</si>
  <si>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</si>
  <si>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</si>
  <si>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627123345</t>
  </si>
  <si>
    <t>ornice</t>
  </si>
  <si>
    <t>7,1</t>
  </si>
  <si>
    <t>11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</si>
  <si>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</si>
  <si>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</si>
  <si>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1643497101</t>
  </si>
  <si>
    <t>celkem 20km</t>
  </si>
  <si>
    <t>7,1*10</t>
  </si>
  <si>
    <t>12</t>
  </si>
  <si>
    <t>167101101</t>
  </si>
  <si>
    <t>Nakládání, skládání a překládání neulehlého výkopku nebo sypaniny  nakládání, množství do 100 m3, z hornin tř. 1 až 4</t>
  </si>
  <si>
    <t>-1298177826</t>
  </si>
  <si>
    <t>zemina na zásyp na depu</t>
  </si>
  <si>
    <t>13</t>
  </si>
  <si>
    <t>171101103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</si>
  <si>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přes 96 do 100 % PS</t>
  </si>
  <si>
    <t>-1119213230</t>
  </si>
  <si>
    <t>zásyp zeminou po odstranění kameniva pod asfaltem - tl.odstranění 400 mm</t>
  </si>
  <si>
    <t>pod skladbu hřiště - dorovnání</t>
  </si>
  <si>
    <t>266,1*0,2</t>
  </si>
  <si>
    <t>pod rozprostření ornice</t>
  </si>
  <si>
    <t>45,1*0,3</t>
  </si>
  <si>
    <t>pod kamenivo</t>
  </si>
  <si>
    <t>27,5*0,25</t>
  </si>
  <si>
    <t>14</t>
  </si>
  <si>
    <t>181301101</t>
  </si>
  <si>
    <t>Rozprostření a urovnání ornice v rovině nebo ve svahu sklonu do 1:5 při souvislé ploše do 500 m2, tl. vrstvy do 100 mm</t>
  </si>
  <si>
    <t>-1444741755</t>
  </si>
  <si>
    <t>okolní plochy</t>
  </si>
  <si>
    <t>44,9+26,1</t>
  </si>
  <si>
    <t>M</t>
  </si>
  <si>
    <t>10364101</t>
  </si>
  <si>
    <t>zemina pro terénní úpravy -  ornice</t>
  </si>
  <si>
    <t>t</t>
  </si>
  <si>
    <t>1641306531</t>
  </si>
  <si>
    <t>71*0,1*1,8</t>
  </si>
  <si>
    <t>16</t>
  </si>
  <si>
    <t>181411131</t>
  </si>
  <si>
    <t>Založení trávníku na půdě předem připravené plochy do 1000 m2 výsevem včetně utažení parkového v rovině nebo na svahu do 1:5</t>
  </si>
  <si>
    <t>-1306652475</t>
  </si>
  <si>
    <t>17</t>
  </si>
  <si>
    <t>00572420</t>
  </si>
  <si>
    <t>osivo směs travní parková okrasná</t>
  </si>
  <si>
    <t>kg</t>
  </si>
  <si>
    <t>1244800829</t>
  </si>
  <si>
    <t>71*0,03</t>
  </si>
  <si>
    <t>18</t>
  </si>
  <si>
    <t>181951102</t>
  </si>
  <si>
    <t>Úprava pláně vyrovnáním výškových rozdílů  v hornině tř. 1 až 4 se zhutněním</t>
  </si>
  <si>
    <t>1382597192</t>
  </si>
  <si>
    <t>519,2+61,2</t>
  </si>
  <si>
    <t>19</t>
  </si>
  <si>
    <t>183101221</t>
  </si>
  <si>
    <t>Hloubení jamek pro vysazování rostlin v zemině tř.1 až 4 s výměnou půdy z 50% v rovině nebo na svahu do 1:5, objemu přes 0,40 do 1,00 m3</t>
  </si>
  <si>
    <t>kus</t>
  </si>
  <si>
    <t>2090962666</t>
  </si>
  <si>
    <t>20</t>
  </si>
  <si>
    <t>10321100</t>
  </si>
  <si>
    <t>zahradní substrát pro výsadbu VL</t>
  </si>
  <si>
    <t>246585790</t>
  </si>
  <si>
    <t>0,5*10</t>
  </si>
  <si>
    <t>183211312</t>
  </si>
  <si>
    <t xml:space="preserve">Výsadba rostlin do připravené půdy se zalitím do připravené půdy, se zalitím </t>
  </si>
  <si>
    <t>-1236592020</t>
  </si>
  <si>
    <t>52</t>
  </si>
  <si>
    <t>22</t>
  </si>
  <si>
    <t>02652RP3</t>
  </si>
  <si>
    <t>Břečťan</t>
  </si>
  <si>
    <t>-387360573</t>
  </si>
  <si>
    <t>23</t>
  </si>
  <si>
    <t>184102114</t>
  </si>
  <si>
    <t>Výsadba dřeviny s balem do předem vyhloubené jamky se zalitím  v rovině nebo na svahu do 1:5, při průměru balu přes 400 do 500 mm</t>
  </si>
  <si>
    <t>1527167138</t>
  </si>
  <si>
    <t>24</t>
  </si>
  <si>
    <t>184215132</t>
  </si>
  <si>
    <t>Ukotvení dřeviny kůly třemi kůly, délky přes 1 do 2 m</t>
  </si>
  <si>
    <t>698408847</t>
  </si>
  <si>
    <t>25</t>
  </si>
  <si>
    <t>60591253</t>
  </si>
  <si>
    <t>kůl vyvazovací dřevěný impregnovaný D 8cm dl 2m</t>
  </si>
  <si>
    <t>-866743041</t>
  </si>
  <si>
    <t>3*10</t>
  </si>
  <si>
    <t>26</t>
  </si>
  <si>
    <t>184401111</t>
  </si>
  <si>
    <t>Příprava dřeviny k přesazení  v rovině nebo na svahu do 1:5 s balem, při průměru balu přes 0,6 do 0,8 m</t>
  </si>
  <si>
    <t>-891896983</t>
  </si>
  <si>
    <t>27</t>
  </si>
  <si>
    <t>184502112</t>
  </si>
  <si>
    <t>Vyzvednutí dřeviny k přesazení s balem  v rovině nebo na svahu do 1:5, při průměru balu přes 400 do 500 mm</t>
  </si>
  <si>
    <t>14664006</t>
  </si>
  <si>
    <t>Zakládání</t>
  </si>
  <si>
    <t>28</t>
  </si>
  <si>
    <t>211531111</t>
  </si>
  <si>
    <t>Výplň kamenivem do rýh odvodňovacích žeber nebo trativodů  bez zhutnění, s úpravou povrchu výplně kamenivem hrubým drceným frakce 16 až 63 mm</t>
  </si>
  <si>
    <t>-51992975</t>
  </si>
  <si>
    <t>dosyp rýhy mimo hřiště - větší hlubka o 200 mm</t>
  </si>
  <si>
    <t>5*0,5*0,2</t>
  </si>
  <si>
    <t>29</t>
  </si>
  <si>
    <t>211971110</t>
  </si>
  <si>
    <t>Zřízení opláštění výplně z geotextilie odvodňovacích žeber nebo trativodů  v rýze nebo zářezu se stěnami šikmými o sklonu do 1:2</t>
  </si>
  <si>
    <t>-1716682397</t>
  </si>
  <si>
    <t>116*0,3*2+30*0,3*2+5*0,5*2+5*0,5</t>
  </si>
  <si>
    <t>30</t>
  </si>
  <si>
    <t>69311068</t>
  </si>
  <si>
    <t>geotextilie netkaná PP 300g/m2</t>
  </si>
  <si>
    <t>420496135</t>
  </si>
  <si>
    <t>95,1*1,02</t>
  </si>
  <si>
    <t>31</t>
  </si>
  <si>
    <t>212752311</t>
  </si>
  <si>
    <t>Trativody z drenážních trubek se zřízením štěrkopískového lože pod trubky a s jejich obsypem v průměrném celkovém množství do 0,15 m3/m v otevřeném výkopu z trubek plastových tuhých SN 8 DN 100 část.perforované</t>
  </si>
  <si>
    <t>m</t>
  </si>
  <si>
    <t>992134723</t>
  </si>
  <si>
    <t>14,5*8</t>
  </si>
  <si>
    <t>32</t>
  </si>
  <si>
    <t>212752313</t>
  </si>
  <si>
    <t>Trativody z drenážních trubek se zřízením štěrkopískového lože pod trubky a s jejich obsypem v průměrném celkovém množství do 0,15 m3/m v otevřeném výkopu z trubek plastových tuhých SN 8 DN 200 část.perforované</t>
  </si>
  <si>
    <t>1554930662</t>
  </si>
  <si>
    <t>30+0,9+4,1</t>
  </si>
  <si>
    <t>33</t>
  </si>
  <si>
    <t>28613351</t>
  </si>
  <si>
    <t>spojka redukční příslušenství drenážního systému DN 200/100</t>
  </si>
  <si>
    <t>1398832174</t>
  </si>
  <si>
    <t>34</t>
  </si>
  <si>
    <t>28613292</t>
  </si>
  <si>
    <t>tvarovka T-kus drenážního systému DN 200</t>
  </si>
  <si>
    <t>881054321</t>
  </si>
  <si>
    <t>35</t>
  </si>
  <si>
    <t>28613277</t>
  </si>
  <si>
    <t>koleno příslušenství drenážního systému 90° DN 200</t>
  </si>
  <si>
    <t>1332350759</t>
  </si>
  <si>
    <t>36</t>
  </si>
  <si>
    <t>213141113</t>
  </si>
  <si>
    <t>Zřízení vrstvy z geotextilie  filtrační, separační, odvodňovací, ochranné, výztužné nebo protierozní v rovině nebo ve sklonu do 1:5, šířky přes 6 do 8,5 m</t>
  </si>
  <si>
    <t>582210487</t>
  </si>
  <si>
    <t>519,2+(16+32+1,2+1,2)*2*0,35</t>
  </si>
  <si>
    <t>37</t>
  </si>
  <si>
    <t>815864037</t>
  </si>
  <si>
    <t>554,48*1,15</t>
  </si>
  <si>
    <t>38</t>
  </si>
  <si>
    <t>271532212</t>
  </si>
  <si>
    <t>Podsyp pod základové konstrukce se zhutněním a urovnáním povrchu z kameniva hrubého, frakce 16 - 32 mm</t>
  </si>
  <si>
    <t>1376347420</t>
  </si>
  <si>
    <t>1,5*0,8*0,1*28+1,5*1*0,1*4</t>
  </si>
  <si>
    <t>0,3*0,3*0,1*2</t>
  </si>
  <si>
    <t>39</t>
  </si>
  <si>
    <t>275313611</t>
  </si>
  <si>
    <t>Základy z betonu prostého patky a bloky z betonu kamenem neprokládaného tř. C 16/20</t>
  </si>
  <si>
    <t>-470299108</t>
  </si>
  <si>
    <t>1,5*0,8*1*28+1,5*1*1*4</t>
  </si>
  <si>
    <t>40</t>
  </si>
  <si>
    <t>275351121</t>
  </si>
  <si>
    <t>Bednění základů patek zřízení</t>
  </si>
  <si>
    <t>-664741476</t>
  </si>
  <si>
    <t>(1,5+0,8)*2*0,2*28+(1,5+1)*2*0,2*4</t>
  </si>
  <si>
    <t>41</t>
  </si>
  <si>
    <t>275351122</t>
  </si>
  <si>
    <t>Bednění základů patek odstranění</t>
  </si>
  <si>
    <t>2479982</t>
  </si>
  <si>
    <t>29,76</t>
  </si>
  <si>
    <t>42</t>
  </si>
  <si>
    <t>279113114</t>
  </si>
  <si>
    <t>Základové zdi z tvárnic ztraceného bednění včetně výplně z betonu  bez zvláštních nároků na vliv prostředí třídy C 8/10, tloušťky zdiva přes 250 do 300 mm</t>
  </si>
  <si>
    <t>-352404754</t>
  </si>
  <si>
    <t>0,3*0,5*2</t>
  </si>
  <si>
    <t>43</t>
  </si>
  <si>
    <t>279113132</t>
  </si>
  <si>
    <t>Základové zdi z tvárnic ztraceného bednění včetně výplně z betonu  bez zvláštních nároků na vliv prostředí třídy C 16/20, tloušťky zdiva přes 150 do 200 mm</t>
  </si>
  <si>
    <t>-358549445</t>
  </si>
  <si>
    <t>15*1,4</t>
  </si>
  <si>
    <t>44</t>
  </si>
  <si>
    <t>279361821</t>
  </si>
  <si>
    <t>Výztuž základových zdí nosných  svislých nebo odkloněných od svislice, rovinných nebo oblých, deskových nebo žebrových, včetně výztuže jejich žeber z betonářské oceli 10 505 (R) nebo BSt 500</t>
  </si>
  <si>
    <t>-709697466</t>
  </si>
  <si>
    <t>0,116</t>
  </si>
  <si>
    <t>Svislé a kompletní konstrukce</t>
  </si>
  <si>
    <t>45</t>
  </si>
  <si>
    <t>338171123.</t>
  </si>
  <si>
    <t>Osazování sloupků a vzpěr plotových ocelových  trubkových nebo profilovaných výšky do 6 m se zabetonováním (tř. C 25/30) do 0,08 m3 do připravených jamek</t>
  </si>
  <si>
    <t>561374388</t>
  </si>
  <si>
    <t>46</t>
  </si>
  <si>
    <t>14011100.</t>
  </si>
  <si>
    <t>trubka ocelová bezešvá hladká jakost 11 353 178x8mm vč.krytky</t>
  </si>
  <si>
    <t>506222459</t>
  </si>
  <si>
    <t>32*6</t>
  </si>
  <si>
    <t>47</t>
  </si>
  <si>
    <t>348401140</t>
  </si>
  <si>
    <t>Osazení oplocení ze strojového pletiva s napínacími dráty do 15° sklonu svahu, výšky přes 2,0 do 5,0 m - polypropylenu</t>
  </si>
  <si>
    <t>-2083222504</t>
  </si>
  <si>
    <t>32,3*2+16,3*2</t>
  </si>
  <si>
    <t>48</t>
  </si>
  <si>
    <t>3132RP15</t>
  </si>
  <si>
    <t>Ochranná síť z bezuzlového polypropylenu síly 4mm oka 45 mm zelená</t>
  </si>
  <si>
    <t>-705996542</t>
  </si>
  <si>
    <t>16,3*5*2-3*2*2+32,3*5*2</t>
  </si>
  <si>
    <t>49</t>
  </si>
  <si>
    <t>348401350</t>
  </si>
  <si>
    <t>Osazení oplocení ze strojového pletiva rozvinutí, uchycení a napnutí drátu do 15° sklonu svahu napínacího - ocel lanko</t>
  </si>
  <si>
    <t>-1509283011</t>
  </si>
  <si>
    <t>pro oplocení</t>
  </si>
  <si>
    <t>(16,3+16,3+3,3+13,3+4)*2</t>
  </si>
  <si>
    <t>32,3*6</t>
  </si>
  <si>
    <t>50</t>
  </si>
  <si>
    <t>15619RP10</t>
  </si>
  <si>
    <t>ocelové lanko 3 mm</t>
  </si>
  <si>
    <t>-1626928578</t>
  </si>
  <si>
    <t>300,2*1,01</t>
  </si>
  <si>
    <t>51</t>
  </si>
  <si>
    <t>34840RP20</t>
  </si>
  <si>
    <t>M+D ocel.nerez.síť oko 120 drát 1,5 mm - ucelený síťový systém vč.nap.prvků, obvod lanek, kotvení, napínací techniky</t>
  </si>
  <si>
    <t>-766703938</t>
  </si>
  <si>
    <t>12x kotvení do patky</t>
  </si>
  <si>
    <t>151</t>
  </si>
  <si>
    <t>Komunikace pozemní</t>
  </si>
  <si>
    <t>564651111</t>
  </si>
  <si>
    <t>Podklad z kameniva hrubého drceného  vel. 63-125 mm, s rozprostřením a zhutněním, po zhutnění tl. 150 mm</t>
  </si>
  <si>
    <t>-1509904683</t>
  </si>
  <si>
    <t>vtlačeno do podloží</t>
  </si>
  <si>
    <t>519,2</t>
  </si>
  <si>
    <t>53</t>
  </si>
  <si>
    <t>564730011</t>
  </si>
  <si>
    <t>Podklad nebo kryt z kameniva hrubého drceného  vel. 8-16 mm s rozprostřením a zhutněním, po zhutnění tl. 100 mm</t>
  </si>
  <si>
    <t>-1265997464</t>
  </si>
  <si>
    <t>54</t>
  </si>
  <si>
    <t>564750111</t>
  </si>
  <si>
    <t>Podklad nebo kryt z kameniva hrubého drceného  vel. 16-32 mm s rozprostřením a zhutněním, po zhutnění tl. 150 mm</t>
  </si>
  <si>
    <t>1009469854</t>
  </si>
  <si>
    <t>61,2</t>
  </si>
  <si>
    <t>55</t>
  </si>
  <si>
    <t>564761111</t>
  </si>
  <si>
    <t>Podklad nebo kryt z kameniva hrubého drceného  vel. 32-63 mm s rozprostřením a zhutněním, po zhutnění tl. 200 mm</t>
  </si>
  <si>
    <t>-1452259609</t>
  </si>
  <si>
    <t>56</t>
  </si>
  <si>
    <t>564801111</t>
  </si>
  <si>
    <t>Podklad ze štěrkodrti ŠD  s rozprostřením a zhutněním, po zhutnění tl. 30 mm fr.0/4</t>
  </si>
  <si>
    <t>1533417229</t>
  </si>
  <si>
    <t>57</t>
  </si>
  <si>
    <t>57923RP1</t>
  </si>
  <si>
    <t>Vpichovaný umělý venkovní Polyproplylénový smyčkový sportovní koberec tl.12 mm M+D vč.dopravy s certifikací ITF-3, hm.1,5kg/m2, zásyp křemičitým pískem 5kg/m2</t>
  </si>
  <si>
    <t>1941482137</t>
  </si>
  <si>
    <t>58</t>
  </si>
  <si>
    <t>579291111.</t>
  </si>
  <si>
    <t>Lajnování venkovního smyčkového koberce  š.50 mm</t>
  </si>
  <si>
    <t>1975560892</t>
  </si>
  <si>
    <t>modré</t>
  </si>
  <si>
    <t>119</t>
  </si>
  <si>
    <t>bílé</t>
  </si>
  <si>
    <t>65</t>
  </si>
  <si>
    <t>Ostatní konstrukce a práce, bourání</t>
  </si>
  <si>
    <t>59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</si>
  <si>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</si>
  <si>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</si>
  <si>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1113115567</t>
  </si>
  <si>
    <t>32,15+32,15+16+16+1,2+1,2+1,2+1,2</t>
  </si>
  <si>
    <t>60</t>
  </si>
  <si>
    <t>59217016</t>
  </si>
  <si>
    <t>obrubník betonový chodníkový 100x8x25 cm</t>
  </si>
  <si>
    <t>-480197621</t>
  </si>
  <si>
    <t>101,1*1,01</t>
  </si>
  <si>
    <t>61</t>
  </si>
  <si>
    <t>916331112</t>
  </si>
  <si>
    <t>Osazení zahradního obrubníku betonového s ložem tl. od 50 do 100 mm z betonu prostého tř. C 12/15 s boční opěrou z betonu prostého tř. C 12/15</t>
  </si>
  <si>
    <t>-1428567622</t>
  </si>
  <si>
    <t>6,6+1,2+1,2+4,2+6,5+33,2+6,5+1,2+1,2+4,2+6,5+15,5</t>
  </si>
  <si>
    <t>62</t>
  </si>
  <si>
    <t>59217011</t>
  </si>
  <si>
    <t>obrubník betonový zahradní 50x5x20 cm</t>
  </si>
  <si>
    <t>408545630</t>
  </si>
  <si>
    <t>88*1,01</t>
  </si>
  <si>
    <t>63</t>
  </si>
  <si>
    <t>936001RP4</t>
  </si>
  <si>
    <t>Montáž, dodávka a doprava celosvařené branky hliníkové 3/2/1 m vč.sítě a kotvících prvků</t>
  </si>
  <si>
    <t>soubor</t>
  </si>
  <si>
    <t>1123437087</t>
  </si>
  <si>
    <t>64</t>
  </si>
  <si>
    <t>936001RP5</t>
  </si>
  <si>
    <t>Montáž, dodávka a doprava basketbalové desky 1800/1050 z odol.mat. vč.koše se sítkou antivandal</t>
  </si>
  <si>
    <t>-1423640677</t>
  </si>
  <si>
    <t>946111114</t>
  </si>
  <si>
    <t>Montáž pojízdných věží trubkových nebo dílcových  s maximálním zatížením podlahy do 200 kg/m2 šířky od 0,6 do 0,9 m, délky do 3,2 m, výšky přes 3,5 m do 4,5 m</t>
  </si>
  <si>
    <t>1126012465</t>
  </si>
  <si>
    <t>66</t>
  </si>
  <si>
    <t>946111214</t>
  </si>
  <si>
    <t>Montáž pojízdných věží trubkových nebo dílcových  s maximálním zatížením podlahy do 200 kg/m2 Příplatek za první a každý další den použití pojízdného lešení k ceně -1114</t>
  </si>
  <si>
    <t>-1940799562</t>
  </si>
  <si>
    <t>67</t>
  </si>
  <si>
    <t>946111814</t>
  </si>
  <si>
    <t>Demontáž pojízdných věží trubkových nebo dílcových  s maximálním zatížením podlahy do 200 kg/m2 šířky od 0,6 do 0,9 m, délky do 3,2 m, výšky přes 3,5 m do 4,5 m</t>
  </si>
  <si>
    <t>1209326292</t>
  </si>
  <si>
    <t>68</t>
  </si>
  <si>
    <t>953961215</t>
  </si>
  <si>
    <t>Kotvy chemické s vyvrtáním otvoru  do betonu, železobetonu nebo tvrdého kamene chemická patrona, velikost M 20, hloubka 170 mm</t>
  </si>
  <si>
    <t>353750349</t>
  </si>
  <si>
    <t>997</t>
  </si>
  <si>
    <t>Přesun sutě</t>
  </si>
  <si>
    <t>69</t>
  </si>
  <si>
    <t>997013501</t>
  </si>
  <si>
    <t>Odvoz suti a vybouraných hmot na skládku nebo meziskládku  se složením, na vzdálenost do 1 km</t>
  </si>
  <si>
    <t>1319172387</t>
  </si>
  <si>
    <t>360,586</t>
  </si>
  <si>
    <t>70</t>
  </si>
  <si>
    <t>997013509</t>
  </si>
  <si>
    <t>Odvoz suti a vybouraných hmot na skládku nebo meziskládku  se složením, na vzdálenost Příplatek k ceně za každý další i započatý 1 km přes 1 km</t>
  </si>
  <si>
    <t>-1566975233</t>
  </si>
  <si>
    <t xml:space="preserve">celkem 20 km </t>
  </si>
  <si>
    <t>360,586*19</t>
  </si>
  <si>
    <t>71</t>
  </si>
  <si>
    <t>997013841RP</t>
  </si>
  <si>
    <t>Dobropis za uložení kovového odpadu do sběrny</t>
  </si>
  <si>
    <t>Kg</t>
  </si>
  <si>
    <t>1849221602</t>
  </si>
  <si>
    <t>železo</t>
  </si>
  <si>
    <t>226</t>
  </si>
  <si>
    <t>72</t>
  </si>
  <si>
    <t>997223845</t>
  </si>
  <si>
    <t>Poplatek za uložení stavebního odpadu na skládce (skládkovné) asfaltového bez obsahu dehtu zatříděného do Katalogu odpadů pod kódem 170 302</t>
  </si>
  <si>
    <t>901455911</t>
  </si>
  <si>
    <t>120,12</t>
  </si>
  <si>
    <t>73</t>
  </si>
  <si>
    <t>997223855</t>
  </si>
  <si>
    <t>Poplatek za uložení stavebního odpadu na skládce (skládkovné) kameniva zatříděného do Katalogu odpadů pod kódem 170 504</t>
  </si>
  <si>
    <t>2036208091</t>
  </si>
  <si>
    <t>240,24</t>
  </si>
  <si>
    <t>998</t>
  </si>
  <si>
    <t>Přesun hmot</t>
  </si>
  <si>
    <t>74</t>
  </si>
  <si>
    <t>998222012</t>
  </si>
  <si>
    <t>Přesun hmot pro tělovýchovné plochy  dopravní vzdálenost do 200 m</t>
  </si>
  <si>
    <t>1810473484</t>
  </si>
  <si>
    <t>PSV</t>
  </si>
  <si>
    <t>Práce a dodávky PSV</t>
  </si>
  <si>
    <t>767</t>
  </si>
  <si>
    <t>Konstrukce zámečnické</t>
  </si>
  <si>
    <t>75</t>
  </si>
  <si>
    <t>767995115</t>
  </si>
  <si>
    <t>Montáž ostatních atypických zámečnických konstrukcí  hmotnosti přes 50 do 100 kg svařováním</t>
  </si>
  <si>
    <t>-891228004</t>
  </si>
  <si>
    <t>konstrukce oplocení</t>
  </si>
  <si>
    <t>22+66+61+73+4+1342+10+70</t>
  </si>
  <si>
    <t>76</t>
  </si>
  <si>
    <t>54914RP8</t>
  </si>
  <si>
    <t>kování, klika zámek, 2x pant regulovatelný</t>
  </si>
  <si>
    <t>128</t>
  </si>
  <si>
    <t>825342245</t>
  </si>
  <si>
    <t>77</t>
  </si>
  <si>
    <t>14550254</t>
  </si>
  <si>
    <t>profil ocelový čtvercový svařovaný 60x60x3mm</t>
  </si>
  <si>
    <t>-1076811632</t>
  </si>
  <si>
    <t>251,1m</t>
  </si>
  <si>
    <t>1,342*1,1</t>
  </si>
  <si>
    <t>78</t>
  </si>
  <si>
    <t>14550266</t>
  </si>
  <si>
    <t>profil ocelový čtvercový svařovaný 80x80x4mm</t>
  </si>
  <si>
    <t>-1156548596</t>
  </si>
  <si>
    <t>0,061*1,1</t>
  </si>
  <si>
    <t>79</t>
  </si>
  <si>
    <t>14550154</t>
  </si>
  <si>
    <t>profil ocelový obdélníkový svařovaný 60x40x4mm</t>
  </si>
  <si>
    <t>872278323</t>
  </si>
  <si>
    <t>0,066*1,1</t>
  </si>
  <si>
    <t>80</t>
  </si>
  <si>
    <t>14550188</t>
  </si>
  <si>
    <t>profil ocelový obdélníkový svařovaný 100x40x4mm</t>
  </si>
  <si>
    <t>-1894239883</t>
  </si>
  <si>
    <t>0,022*1,1</t>
  </si>
  <si>
    <t>81</t>
  </si>
  <si>
    <t>14550196</t>
  </si>
  <si>
    <t>profil ocelový obdélníkový svařovaný 120x80x5mm</t>
  </si>
  <si>
    <t>-230927637</t>
  </si>
  <si>
    <t>0,073*1,1+0,07*1,1</t>
  </si>
  <si>
    <t>82</t>
  </si>
  <si>
    <t>13010358</t>
  </si>
  <si>
    <t>ocel pásová válcovaná za studena 40x4mm</t>
  </si>
  <si>
    <t>47731993</t>
  </si>
  <si>
    <t>0,004*1,1</t>
  </si>
  <si>
    <t>83</t>
  </si>
  <si>
    <t>13010010</t>
  </si>
  <si>
    <t>tyč ocelová kruhová jakost 11 375 D 8mm</t>
  </si>
  <si>
    <t>1748859375</t>
  </si>
  <si>
    <t>oka - 194 ks</t>
  </si>
  <si>
    <t>0,01*1,1</t>
  </si>
  <si>
    <t>84</t>
  </si>
  <si>
    <t>767996702</t>
  </si>
  <si>
    <t>Demontáž ostatních zámečnických konstrukcí  o hmotnosti jednotlivých dílů řezáním přes 50 do 100 kg</t>
  </si>
  <si>
    <t>352637950</t>
  </si>
  <si>
    <t>ocel sloup 4x</t>
  </si>
  <si>
    <t>85</t>
  </si>
  <si>
    <t>998767201</t>
  </si>
  <si>
    <t>Přesun hmot pro zámečnické konstrukce  stanovený procentní sazbou (%) z ceny vodorovná dopravní vzdálenost do 50 m v objektech výšky do 6 m</t>
  </si>
  <si>
    <t>%</t>
  </si>
  <si>
    <t>561003113</t>
  </si>
  <si>
    <t>783</t>
  </si>
  <si>
    <t>Dokončovací práce - nátěry</t>
  </si>
  <si>
    <t>86</t>
  </si>
  <si>
    <t>783324201</t>
  </si>
  <si>
    <t>Základní antikorozní nátěr zámečnických konstrukcí jednonásobný akrylátový</t>
  </si>
  <si>
    <t>589078669</t>
  </si>
  <si>
    <t>57,8+0,75+2,2+2+2,4+0,3+115,2+3</t>
  </si>
  <si>
    <t>87</t>
  </si>
  <si>
    <t>783327101</t>
  </si>
  <si>
    <t>Krycí nátěr (email) zámečnických konstrukcí jednonásobný akrylátový</t>
  </si>
  <si>
    <t>-764983032</t>
  </si>
  <si>
    <t>183,65</t>
  </si>
  <si>
    <t>88</t>
  </si>
  <si>
    <t>7833431RP</t>
  </si>
  <si>
    <t>Žárové zinkování kovových konstrukcí</t>
  </si>
  <si>
    <t>KG</t>
  </si>
  <si>
    <t>-1360598122</t>
  </si>
  <si>
    <t>sloupy 178/8</t>
  </si>
  <si>
    <t>6432</t>
  </si>
  <si>
    <t>1648</t>
  </si>
  <si>
    <t>Práce a dodávky M</t>
  </si>
  <si>
    <t>21-M</t>
  </si>
  <si>
    <t>Elektromontáže</t>
  </si>
  <si>
    <t>89</t>
  </si>
  <si>
    <t>210020RP1</t>
  </si>
  <si>
    <t>M+D kabelové chráničky dělené</t>
  </si>
  <si>
    <t>2062361260</t>
  </si>
  <si>
    <t>VRN</t>
  </si>
  <si>
    <t>Vedlejší rozpočtové náklady</t>
  </si>
  <si>
    <t>VRN1</t>
  </si>
  <si>
    <t>Průzkumné, geodetické a projektové práce</t>
  </si>
  <si>
    <t>90</t>
  </si>
  <si>
    <t>012103000</t>
  </si>
  <si>
    <t>Geodetické vytyčení stavby, následné zaměření skutečného provedení díla a geometrický plán</t>
  </si>
  <si>
    <t>Kč</t>
  </si>
  <si>
    <t>1024</t>
  </si>
  <si>
    <t>1424602841</t>
  </si>
  <si>
    <t>91</t>
  </si>
  <si>
    <t>012403000</t>
  </si>
  <si>
    <t>Fotodokumentace</t>
  </si>
  <si>
    <t>-1290151318</t>
  </si>
  <si>
    <t>VRN3</t>
  </si>
  <si>
    <t>Zařízení staveniště</t>
  </si>
  <si>
    <t>92</t>
  </si>
  <si>
    <t>031103000</t>
  </si>
  <si>
    <t>Zařízení staveniště ( oplocení ZS, staveništní bunka, mobilní Wc, st.rozvaděč s elektroměrem, napojení na el.a vl. doprava vody )</t>
  </si>
  <si>
    <t>-1641979300</t>
  </si>
  <si>
    <t>93</t>
  </si>
  <si>
    <t>032403000</t>
  </si>
  <si>
    <t>Vytyčení inženýrských sítí</t>
  </si>
  <si>
    <t>1773835149</t>
  </si>
  <si>
    <t>94</t>
  </si>
  <si>
    <t>032903000</t>
  </si>
  <si>
    <t>ZS zabezpečení staveniště informační cedule - cedule investora</t>
  </si>
  <si>
    <t>412220366</t>
  </si>
  <si>
    <t>VRN4</t>
  </si>
  <si>
    <t>Inženýrská činnost</t>
  </si>
  <si>
    <t>95</t>
  </si>
  <si>
    <t>042503000</t>
  </si>
  <si>
    <t>BOZP - prostředky kolektivní ochrany, dočasné zábradlí, provazové sítě, jištění lany, informační cedule</t>
  </si>
  <si>
    <t>580094455</t>
  </si>
  <si>
    <t>96</t>
  </si>
  <si>
    <t>043134000</t>
  </si>
  <si>
    <t>Zkoušky zatěžovací statická</t>
  </si>
  <si>
    <t>752680235</t>
  </si>
  <si>
    <t>97</t>
  </si>
  <si>
    <t>049103000</t>
  </si>
  <si>
    <t>Následná sadebná péče</t>
  </si>
  <si>
    <t>238624723</t>
  </si>
  <si>
    <t>IO03 - 03 Agility</t>
  </si>
  <si>
    <t>-1355605490</t>
  </si>
  <si>
    <t>313,55</t>
  </si>
  <si>
    <t>1150077959</t>
  </si>
  <si>
    <t>561227604</t>
  </si>
  <si>
    <t>99,65*0,1</t>
  </si>
  <si>
    <t>-496418677</t>
  </si>
  <si>
    <t>9,965*0,3</t>
  </si>
  <si>
    <t>131203101</t>
  </si>
  <si>
    <t>Hloubení zapažených i nezapažených jam ručním nebo pneumatickým nářadím  s urovnáním dna do předepsaného profilu a spádu v horninách tř. 3 soudržných</t>
  </si>
  <si>
    <t>-490084524</t>
  </si>
  <si>
    <t>0,3*0,3*0,8*46</t>
  </si>
  <si>
    <t>131203109</t>
  </si>
  <si>
    <t>Hloubení zapažených i nezapažených jam ručním nebo pneumatickým nářadím  s urovnáním dna do předepsaného profilu a spádu v horninách tř. 3 Příplatek k cenám za lepivost horniny tř. 3</t>
  </si>
  <si>
    <t>-1391054097</t>
  </si>
  <si>
    <t>3,312*0,3</t>
  </si>
  <si>
    <t>132212101</t>
  </si>
  <si>
    <t>Hloubení zapažených i nezapažených rýh šířky do 600 mm ručním nebo pneumatickým nářadím  s urovnáním dna do předepsaného profilu a spádu v horninách tř. 3 soudržných</t>
  </si>
  <si>
    <t>843181402</t>
  </si>
  <si>
    <t>pro lavičky a koš</t>
  </si>
  <si>
    <t>0,8*0,25*0,55*4+0,3*0,3*0,55</t>
  </si>
  <si>
    <t>132212109</t>
  </si>
  <si>
    <t>Hloubení zapažených i nezapažených rýh šířky do 600 mm ručním nebo pneumatickým nářadím  s urovnáním dna do předepsaného profilu a spádu v horninách tř. 3 Příplatek k cenám za lepivost horniny tř. 3</t>
  </si>
  <si>
    <t>335373400</t>
  </si>
  <si>
    <t>0,49*0,3</t>
  </si>
  <si>
    <t>-667702910</t>
  </si>
  <si>
    <t>9,965+3,312+0,49</t>
  </si>
  <si>
    <t>94,065</t>
  </si>
  <si>
    <t>631720393</t>
  </si>
  <si>
    <t>413,2*0,1</t>
  </si>
  <si>
    <t>zemina</t>
  </si>
  <si>
    <t>19,42</t>
  </si>
  <si>
    <t>-634280012</t>
  </si>
  <si>
    <t>41,32*10</t>
  </si>
  <si>
    <t>19,42*10</t>
  </si>
  <si>
    <t>2100877160</t>
  </si>
  <si>
    <t>-938590790</t>
  </si>
  <si>
    <t xml:space="preserve">zásyp po odstranění kameniva pod asfaltem </t>
  </si>
  <si>
    <t>313,55*0,3</t>
  </si>
  <si>
    <t>10364100</t>
  </si>
  <si>
    <t>zemina pro terénní úpravy - tříděná</t>
  </si>
  <si>
    <t>-1496665967</t>
  </si>
  <si>
    <t>chybí po přesunech z jednotlivých hřišt - 19,42 m3</t>
  </si>
  <si>
    <t>19,42*1,8</t>
  </si>
  <si>
    <t>-640685414</t>
  </si>
  <si>
    <t>pro agility</t>
  </si>
  <si>
    <t>310,8</t>
  </si>
  <si>
    <t>102,4</t>
  </si>
  <si>
    <t>1244630201</t>
  </si>
  <si>
    <t>413,2*0,1*1,8</t>
  </si>
  <si>
    <t>-1570025788</t>
  </si>
  <si>
    <t>00572440</t>
  </si>
  <si>
    <t>osivo směs travní hřištní</t>
  </si>
  <si>
    <t>1775516336</t>
  </si>
  <si>
    <t>413,2</t>
  </si>
  <si>
    <t>413,2*0,03 'Přepočtené koeficientem množství</t>
  </si>
  <si>
    <t>1170413925</t>
  </si>
  <si>
    <t>310,8+102,4</t>
  </si>
  <si>
    <t>724901482</t>
  </si>
  <si>
    <t>0,8*0,25*0,15*4+0,3*0,3*0,15</t>
  </si>
  <si>
    <t>0,3*0,3*0,15*46</t>
  </si>
  <si>
    <t>1779013337</t>
  </si>
  <si>
    <t>0,8*0,25*0,5*4+0,3*0,3*0,5</t>
  </si>
  <si>
    <t>pro oplocení - vč.vzpěr a sloupku vrátek</t>
  </si>
  <si>
    <t>0,3*0,3*0,6*46</t>
  </si>
  <si>
    <t>338171113</t>
  </si>
  <si>
    <t>Osazování sloupků a vzpěr plotových ocelových  trubkových nebo profilovaných výšky do 2,00 m se zabetonováním (tř. C 25/30) do 0,08 m3 do připravených jamek</t>
  </si>
  <si>
    <t>2139233759</t>
  </si>
  <si>
    <t>36+7+3</t>
  </si>
  <si>
    <t>55342251.1</t>
  </si>
  <si>
    <t>sloupek plotový průběžný poplastovaný zel.vč.hlavičky 1750/38x1,5mm</t>
  </si>
  <si>
    <t>-1074367759</t>
  </si>
  <si>
    <t>33+3</t>
  </si>
  <si>
    <t>55342270.1</t>
  </si>
  <si>
    <t>vzpěra plotová 38x1,5mm včetně krytky s uchem 1500mm poplastovaná</t>
  </si>
  <si>
    <t>2138316675</t>
  </si>
  <si>
    <t>15619RP5</t>
  </si>
  <si>
    <t>Objímka na sloupek D 38mm vč.šroubku a matky</t>
  </si>
  <si>
    <t>-389273607</t>
  </si>
  <si>
    <t>15619RP6</t>
  </si>
  <si>
    <t>Úchytka k upevnění napínacího drátu</t>
  </si>
  <si>
    <t>-1793492669</t>
  </si>
  <si>
    <t>33*2+3*2+3*4</t>
  </si>
  <si>
    <t>348101210</t>
  </si>
  <si>
    <t>Osazení vrat a vrátek k oplocení na sloupky ocelové, plochy jednotlivě do 2 m2</t>
  </si>
  <si>
    <t>1066336565</t>
  </si>
  <si>
    <t>55342RP6</t>
  </si>
  <si>
    <t>branka vchodová kovová poplastované trubky 1000x1250 mm vč.kliky, zámku, sloupku s panty, vypletena poplast pletivem</t>
  </si>
  <si>
    <t>1218497557</t>
  </si>
  <si>
    <t>348401120</t>
  </si>
  <si>
    <t>Osazení oplocení ze strojového pletiva s napínacími dráty do 15° sklonu svahu, výšky do 1,6 m</t>
  </si>
  <si>
    <t>472894615</t>
  </si>
  <si>
    <t>20,8+7,9+18,8+21,1</t>
  </si>
  <si>
    <t>31327501</t>
  </si>
  <si>
    <t>pletivo drátěné plastifikované se čtvercovými oky 50 mm/2,2 mm, 125 cm</t>
  </si>
  <si>
    <t>-1871005027</t>
  </si>
  <si>
    <t>68,6</t>
  </si>
  <si>
    <t>Osazení oplocení ze strojového pletiva rozvinutí, uchycení a napnutí drátu do 15° sklonu svahu napínacího</t>
  </si>
  <si>
    <t>-875972766</t>
  </si>
  <si>
    <t>68,6*2</t>
  </si>
  <si>
    <t>15615300.1</t>
  </si>
  <si>
    <t>drát kruhový Pz napínací  D 3,50mm</t>
  </si>
  <si>
    <t>1994993539</t>
  </si>
  <si>
    <t>137,2*1,02</t>
  </si>
  <si>
    <t>348401360</t>
  </si>
  <si>
    <t>Osazení oplocení ze strojového pletiva rozvinutí, uchycení a napnutí drátu do 15° sklonu svahu přiháčkování pletiva k napínacímu drátu</t>
  </si>
  <si>
    <t>-707793561</t>
  </si>
  <si>
    <t>137,2</t>
  </si>
  <si>
    <t>936001RP3</t>
  </si>
  <si>
    <t>Montáž, dodávka a doprava prvků agility - vč.zemních prací a osazení do beton patek</t>
  </si>
  <si>
    <t>-1602956236</t>
  </si>
  <si>
    <t xml:space="preserve">dle výpisu v PD </t>
  </si>
  <si>
    <t>agility slalom 10ks</t>
  </si>
  <si>
    <t>agility kruh</t>
  </si>
  <si>
    <t>lávka pochozí</t>
  </si>
  <si>
    <t>skoková překážka</t>
  </si>
  <si>
    <t>houpačka</t>
  </si>
  <si>
    <t>překážka stanová</t>
  </si>
  <si>
    <t>prolézací tunel</t>
  </si>
  <si>
    <t>936104211</t>
  </si>
  <si>
    <t>Montáž odpadkového koše  do betonové patky</t>
  </si>
  <si>
    <t>540782861</t>
  </si>
  <si>
    <t>74910RP1</t>
  </si>
  <si>
    <t>koš odpadkový ocel.nos.konstr. a dub.dř.výplň obsah 55 l - dle investora</t>
  </si>
  <si>
    <t>-1853664440</t>
  </si>
  <si>
    <t>936124112</t>
  </si>
  <si>
    <t>Montáž lavičky parkové  stabilní se zabetonováním noh</t>
  </si>
  <si>
    <t>-187139726</t>
  </si>
  <si>
    <t>74910RP2</t>
  </si>
  <si>
    <t>lavička s opěradlem (kotvená) konstrukce - ocel, sedák - dřevo - dle investora</t>
  </si>
  <si>
    <t>-1807486677</t>
  </si>
  <si>
    <t>966001211</t>
  </si>
  <si>
    <t>Odstranění lavičky parkové stabilní  zabetonované</t>
  </si>
  <si>
    <t>375898285</t>
  </si>
  <si>
    <t>351179894</t>
  </si>
  <si>
    <t>443075494</t>
  </si>
  <si>
    <t>208,02*19</t>
  </si>
  <si>
    <t>997013801</t>
  </si>
  <si>
    <t>Poplatek za uložení stavebního odpadu na skládce (skládkovné) z prostého betonu zatříděného do Katalogu odpadů pod kódem 170 101</t>
  </si>
  <si>
    <t>-1317818995</t>
  </si>
  <si>
    <t>beton</t>
  </si>
  <si>
    <t>0,964</t>
  </si>
  <si>
    <t>-1605415244</t>
  </si>
  <si>
    <t>113</t>
  </si>
  <si>
    <t>-189170319</t>
  </si>
  <si>
    <t>68,981</t>
  </si>
  <si>
    <t>426220361</t>
  </si>
  <si>
    <t>137,962</t>
  </si>
  <si>
    <t>1132876964</t>
  </si>
  <si>
    <t>-1371839575</t>
  </si>
  <si>
    <t>ocel sloup 2x</t>
  </si>
  <si>
    <t>-676215080</t>
  </si>
  <si>
    <t>1366029888</t>
  </si>
  <si>
    <t>Zařízení staveniště ( oplocení ZS, staveništní bunka, mobilní Wc, st.rozvaděč s elektroměrem, napojení na el.a vl.doprava vody )</t>
  </si>
  <si>
    <t>-185849409</t>
  </si>
  <si>
    <t>1770057030</t>
  </si>
  <si>
    <t>1315475548</t>
  </si>
  <si>
    <t>-423327704</t>
  </si>
  <si>
    <t>251930617</t>
  </si>
  <si>
    <t>IO04 - 04 Chodník</t>
  </si>
  <si>
    <t>21121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</si>
  <si>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</si>
  <si>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</si>
  <si>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1876848487</t>
  </si>
  <si>
    <t>pod betonem</t>
  </si>
  <si>
    <t>45,65+38,25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</si>
  <si>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</si>
  <si>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</si>
  <si>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-1920022985</t>
  </si>
  <si>
    <t>89089310</t>
  </si>
  <si>
    <t>pro pozdější ohumusování tl.100 mimo asfalt a beton</t>
  </si>
  <si>
    <t>(437-243,6)*0,1</t>
  </si>
  <si>
    <t xml:space="preserve">pro beton dlažbu vč.podkladu 1000/500 tl.320 mm </t>
  </si>
  <si>
    <t>6*0,32</t>
  </si>
  <si>
    <t>pro chodník mimo asfalt a beton</t>
  </si>
  <si>
    <t>46,8*0,29</t>
  </si>
  <si>
    <t>1103343427</t>
  </si>
  <si>
    <t>34,832*0,3</t>
  </si>
  <si>
    <t>-439483909</t>
  </si>
  <si>
    <t>0,8*0,25*0,25*4+0,3*0,3*0,25</t>
  </si>
  <si>
    <t>-778252995</t>
  </si>
  <si>
    <t>0,223*0,3</t>
  </si>
  <si>
    <t>348089126</t>
  </si>
  <si>
    <t>34,832+0,223</t>
  </si>
  <si>
    <t>83,761</t>
  </si>
  <si>
    <t>-1003014555</t>
  </si>
  <si>
    <t>43,7</t>
  </si>
  <si>
    <t>-650054666</t>
  </si>
  <si>
    <t>43,7*10</t>
  </si>
  <si>
    <t>-1613084920</t>
  </si>
  <si>
    <t>zemina na zásyp depo</t>
  </si>
  <si>
    <t>938318623</t>
  </si>
  <si>
    <t>zásyp zeminou po odstranění kameniva pod asfaltem a betonem - tl.odstranění 400 mm</t>
  </si>
  <si>
    <t>pod skladbu chodníku - dorovnání</t>
  </si>
  <si>
    <t>(143,9-46,8)*0,11</t>
  </si>
  <si>
    <t>(437-193,4)*0,3</t>
  </si>
  <si>
    <t>-78289447</t>
  </si>
  <si>
    <t>421,1+7,8+14,1-1*0,5*12</t>
  </si>
  <si>
    <t>905377221</t>
  </si>
  <si>
    <t>437*0,1*1,8</t>
  </si>
  <si>
    <t>143365795</t>
  </si>
  <si>
    <t>437</t>
  </si>
  <si>
    <t>1635684077</t>
  </si>
  <si>
    <t>437*0,03</t>
  </si>
  <si>
    <t>-779801668</t>
  </si>
  <si>
    <t>143,9</t>
  </si>
  <si>
    <t>-1012425621</t>
  </si>
  <si>
    <t>-1813290722</t>
  </si>
  <si>
    <t>0,5*4</t>
  </si>
  <si>
    <t>-840510108</t>
  </si>
  <si>
    <t>02650487</t>
  </si>
  <si>
    <t>Jeřáb obecný (Sorbus auCuparia) 200-250cm ZB</t>
  </si>
  <si>
    <t>1188080847</t>
  </si>
  <si>
    <t>298044560</t>
  </si>
  <si>
    <t>-1208937467</t>
  </si>
  <si>
    <t>3*4</t>
  </si>
  <si>
    <t>-1232474826</t>
  </si>
  <si>
    <t>1997422231</t>
  </si>
  <si>
    <t>61900499</t>
  </si>
  <si>
    <t>(0,25+0,8)*2*0,4*4+0,3*4*0,4</t>
  </si>
  <si>
    <t>-809881877</t>
  </si>
  <si>
    <t>3,84</t>
  </si>
  <si>
    <t>564261111</t>
  </si>
  <si>
    <t>Podklad nebo podsyp ze štěrkopísku ŠP  s rozprostřením, vlhčením a zhutněním, po zhutnění tl. 200 mm</t>
  </si>
  <si>
    <t>943691355</t>
  </si>
  <si>
    <t>1*0,5*12</t>
  </si>
  <si>
    <t>564861111</t>
  </si>
  <si>
    <t>Podklad ze štěrkodrti ŠD  s rozprostřením a zhutněním, po zhutnění tl. 200 mm</t>
  </si>
  <si>
    <t>992315115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</si>
  <si>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</si>
  <si>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</si>
  <si>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893857378</t>
  </si>
  <si>
    <t>3,7+132,1+8,1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</si>
  <si>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</si>
  <si>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 - mozaika</t>
  </si>
  <si>
    <t>628897190</t>
  </si>
  <si>
    <t>59245263</t>
  </si>
  <si>
    <t>dlažba skladebná betonová 20x20x6 cm barevná - světle hnědá colormix</t>
  </si>
  <si>
    <t>-1919615321</t>
  </si>
  <si>
    <t>143,9*1,01</t>
  </si>
  <si>
    <t>596911111</t>
  </si>
  <si>
    <t>Kladení šlapáků z jednotlivých kusů  do lože ze štěrkopísku nebo z prohozené zeminy v rovině nebo na svahu do 1:5</t>
  </si>
  <si>
    <t>-1414910457</t>
  </si>
  <si>
    <t>59245031.1</t>
  </si>
  <si>
    <t>dlažba betonová velkoformátová 1000x500x120 mm šedá</t>
  </si>
  <si>
    <t>ks</t>
  </si>
  <si>
    <t>-860244245</t>
  </si>
  <si>
    <t>-205129473</t>
  </si>
  <si>
    <t>137,6+8,5+8,9+1,9+1,8</t>
  </si>
  <si>
    <t>1597688421</t>
  </si>
  <si>
    <t>158,7*1,01</t>
  </si>
  <si>
    <t>957583289</t>
  </si>
  <si>
    <t>533559931</t>
  </si>
  <si>
    <t>1145721595</t>
  </si>
  <si>
    <t>175985613</t>
  </si>
  <si>
    <t>-808783495</t>
  </si>
  <si>
    <t>-785176667</t>
  </si>
  <si>
    <t>64,184*19</t>
  </si>
  <si>
    <t>1384329994</t>
  </si>
  <si>
    <t>27,268</t>
  </si>
  <si>
    <t>146733279</t>
  </si>
  <si>
    <t>36,916</t>
  </si>
  <si>
    <t>-1032342212</t>
  </si>
  <si>
    <t>-1476932868</t>
  </si>
  <si>
    <t>1367796090</t>
  </si>
  <si>
    <t>Zařízení staveniště ( oplocení ZS, staveništní bunka, mobilní Wc, st.rozvaděč s elektroměrem, napojení na el.a vl. doprava vody)</t>
  </si>
  <si>
    <t>-1312314779</t>
  </si>
  <si>
    <t>672980752</t>
  </si>
  <si>
    <t>-870999992</t>
  </si>
  <si>
    <t>-35139194</t>
  </si>
  <si>
    <t>-1438271289</t>
  </si>
  <si>
    <t>1895994228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</si>
</sst>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>
      <selection activeCell="K6" sqref="K6:AO6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7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9" t="s">
        <v>14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0"/>
      <c r="AQ5" s="20"/>
      <c r="AR5" s="18"/>
      <c r="BE5" s="267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1" t="s">
        <v>17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0"/>
      <c r="AQ6" s="20"/>
      <c r="AR6" s="18"/>
      <c r="BE6" s="268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21</v>
      </c>
      <c r="AO7" s="20"/>
      <c r="AP7" s="20"/>
      <c r="AQ7" s="20"/>
      <c r="AR7" s="18"/>
      <c r="BE7" s="268"/>
      <c r="BS7" s="15" t="s">
        <v>6</v>
      </c>
    </row>
    <row r="8" spans="2:71" ht="12" customHeight="1">
      <c r="B8" s="19"/>
      <c r="C8" s="20"/>
      <c r="D8" s="27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24</v>
      </c>
      <c r="AL8" s="20"/>
      <c r="AM8" s="20"/>
      <c r="AN8" s="28" t="s">
        <v>25</v>
      </c>
      <c r="AO8" s="20"/>
      <c r="AP8" s="20"/>
      <c r="AQ8" s="20"/>
      <c r="AR8" s="18"/>
      <c r="BE8" s="268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8"/>
      <c r="BS9" s="15" t="s">
        <v>6</v>
      </c>
    </row>
    <row r="10" spans="2:71" ht="12" customHeight="1">
      <c r="B10" s="19"/>
      <c r="C10" s="20"/>
      <c r="D10" s="27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27</v>
      </c>
      <c r="AL10" s="20"/>
      <c r="AM10" s="20"/>
      <c r="AN10" s="25" t="s">
        <v>1</v>
      </c>
      <c r="AO10" s="20"/>
      <c r="AP10" s="20"/>
      <c r="AQ10" s="20"/>
      <c r="AR10" s="18"/>
      <c r="BE10" s="268"/>
      <c r="BS10" s="15" t="s">
        <v>6</v>
      </c>
    </row>
    <row r="11" spans="2:71" ht="18.4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29</v>
      </c>
      <c r="AL11" s="20"/>
      <c r="AM11" s="20"/>
      <c r="AN11" s="25" t="s">
        <v>1</v>
      </c>
      <c r="AO11" s="20"/>
      <c r="AP11" s="20"/>
      <c r="AQ11" s="20"/>
      <c r="AR11" s="18"/>
      <c r="BE11" s="268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8"/>
      <c r="BS12" s="15" t="s">
        <v>6</v>
      </c>
    </row>
    <row r="13" spans="2:7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27</v>
      </c>
      <c r="AL13" s="20"/>
      <c r="AM13" s="20"/>
      <c r="AN13" s="29" t="s">
        <v>31</v>
      </c>
      <c r="AO13" s="20"/>
      <c r="AP13" s="20"/>
      <c r="AQ13" s="20"/>
      <c r="AR13" s="18"/>
      <c r="BE13" s="268"/>
      <c r="BS13" s="15" t="s">
        <v>6</v>
      </c>
    </row>
    <row r="14" spans="2:71" ht="12">
      <c r="B14" s="19"/>
      <c r="C14" s="20"/>
      <c r="D14" s="20"/>
      <c r="E14" s="262" t="s">
        <v>31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7" t="s">
        <v>29</v>
      </c>
      <c r="AL14" s="20"/>
      <c r="AM14" s="20"/>
      <c r="AN14" s="29" t="s">
        <v>31</v>
      </c>
      <c r="AO14" s="20"/>
      <c r="AP14" s="20"/>
      <c r="AQ14" s="20"/>
      <c r="AR14" s="18"/>
      <c r="BE14" s="268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8"/>
      <c r="BS15" s="15" t="s">
        <v>4</v>
      </c>
    </row>
    <row r="16" spans="2:7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27</v>
      </c>
      <c r="AL16" s="20"/>
      <c r="AM16" s="20"/>
      <c r="AN16" s="25" t="s">
        <v>33</v>
      </c>
      <c r="AO16" s="20"/>
      <c r="AP16" s="20"/>
      <c r="AQ16" s="20"/>
      <c r="AR16" s="18"/>
      <c r="BE16" s="268"/>
      <c r="BS16" s="15" t="s">
        <v>4</v>
      </c>
    </row>
    <row r="17" spans="2:71" ht="18.4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29</v>
      </c>
      <c r="AL17" s="20"/>
      <c r="AM17" s="20"/>
      <c r="AN17" s="25" t="s">
        <v>1</v>
      </c>
      <c r="AO17" s="20"/>
      <c r="AP17" s="20"/>
      <c r="AQ17" s="20"/>
      <c r="AR17" s="18"/>
      <c r="BE17" s="268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8"/>
      <c r="BS18" s="15" t="s">
        <v>6</v>
      </c>
    </row>
    <row r="19" spans="2:71" ht="12" customHeight="1">
      <c r="B19" s="19"/>
      <c r="C19" s="20"/>
      <c r="D19" s="27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27</v>
      </c>
      <c r="AL19" s="20"/>
      <c r="AM19" s="20"/>
      <c r="AN19" s="25" t="s">
        <v>37</v>
      </c>
      <c r="AO19" s="20"/>
      <c r="AP19" s="20"/>
      <c r="AQ19" s="20"/>
      <c r="AR19" s="18"/>
      <c r="BE19" s="268"/>
      <c r="BS19" s="15" t="s">
        <v>6</v>
      </c>
    </row>
    <row r="20" spans="2:71" ht="18.4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29</v>
      </c>
      <c r="AL20" s="20"/>
      <c r="AM20" s="20"/>
      <c r="AN20" s="25" t="s">
        <v>1</v>
      </c>
      <c r="AO20" s="20"/>
      <c r="AP20" s="20"/>
      <c r="AQ20" s="20"/>
      <c r="AR20" s="18"/>
      <c r="BE20" s="268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8"/>
    </row>
    <row r="22" spans="2:57" ht="12" customHeight="1">
      <c r="B22" s="19"/>
      <c r="C22" s="20"/>
      <c r="D22" s="27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8"/>
    </row>
    <row r="23" spans="2:57" ht="81.6" customHeight="1">
      <c r="B23" s="19"/>
      <c r="C23" s="20"/>
      <c r="D23" s="20"/>
      <c r="E23" s="264" t="s">
        <v>40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0"/>
      <c r="AP23" s="20"/>
      <c r="AQ23" s="20"/>
      <c r="AR23" s="18"/>
      <c r="BE23" s="268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8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8"/>
    </row>
    <row r="26" spans="2:57" s="1" customFormat="1" ht="25.9" customHeight="1">
      <c r="B26" s="32"/>
      <c r="C26" s="33"/>
      <c r="D26" s="34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9">
        <f>ROUND(AG54,2)</f>
        <v>0</v>
      </c>
      <c r="AL26" s="270"/>
      <c r="AM26" s="270"/>
      <c r="AN26" s="270"/>
      <c r="AO26" s="270"/>
      <c r="AP26" s="33"/>
      <c r="AQ26" s="33"/>
      <c r="AR26" s="36"/>
      <c r="BE26" s="268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68"/>
    </row>
    <row r="28" spans="2:57" s="1" customFormat="1" ht="1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5" t="s">
        <v>42</v>
      </c>
      <c r="M28" s="265"/>
      <c r="N28" s="265"/>
      <c r="O28" s="265"/>
      <c r="P28" s="265"/>
      <c r="Q28" s="33"/>
      <c r="R28" s="33"/>
      <c r="S28" s="33"/>
      <c r="T28" s="33"/>
      <c r="U28" s="33"/>
      <c r="V28" s="33"/>
      <c r="W28" s="265" t="s">
        <v>43</v>
      </c>
      <c r="X28" s="265"/>
      <c r="Y28" s="265"/>
      <c r="Z28" s="265"/>
      <c r="AA28" s="265"/>
      <c r="AB28" s="265"/>
      <c r="AC28" s="265"/>
      <c r="AD28" s="265"/>
      <c r="AE28" s="265"/>
      <c r="AF28" s="33"/>
      <c r="AG28" s="33"/>
      <c r="AH28" s="33"/>
      <c r="AI28" s="33"/>
      <c r="AJ28" s="33"/>
      <c r="AK28" s="265" t="s">
        <v>44</v>
      </c>
      <c r="AL28" s="265"/>
      <c r="AM28" s="265"/>
      <c r="AN28" s="265"/>
      <c r="AO28" s="265"/>
      <c r="AP28" s="33"/>
      <c r="AQ28" s="33"/>
      <c r="AR28" s="36"/>
      <c r="BE28" s="268"/>
    </row>
    <row r="29" spans="2:57" s="2" customFormat="1" ht="14.45" customHeight="1">
      <c r="B29" s="37"/>
      <c r="C29" s="38"/>
      <c r="D29" s="27" t="s">
        <v>45</v>
      </c>
      <c r="E29" s="38"/>
      <c r="F29" s="27" t="s">
        <v>46</v>
      </c>
      <c r="G29" s="38"/>
      <c r="H29" s="38"/>
      <c r="I29" s="38"/>
      <c r="J29" s="38"/>
      <c r="K29" s="38"/>
      <c r="L29" s="239">
        <v>0.21</v>
      </c>
      <c r="M29" s="240"/>
      <c r="N29" s="240"/>
      <c r="O29" s="240"/>
      <c r="P29" s="240"/>
      <c r="Q29" s="38"/>
      <c r="R29" s="38"/>
      <c r="S29" s="38"/>
      <c r="T29" s="38"/>
      <c r="U29" s="38"/>
      <c r="V29" s="38"/>
      <c r="W29" s="266">
        <f>ROUND(AZ54,2)</f>
        <v>0</v>
      </c>
      <c r="X29" s="240"/>
      <c r="Y29" s="240"/>
      <c r="Z29" s="240"/>
      <c r="AA29" s="240"/>
      <c r="AB29" s="240"/>
      <c r="AC29" s="240"/>
      <c r="AD29" s="240"/>
      <c r="AE29" s="240"/>
      <c r="AF29" s="38"/>
      <c r="AG29" s="38"/>
      <c r="AH29" s="38"/>
      <c r="AI29" s="38"/>
      <c r="AJ29" s="38"/>
      <c r="AK29" s="266">
        <f>ROUND(AV54,2)</f>
        <v>0</v>
      </c>
      <c r="AL29" s="240"/>
      <c r="AM29" s="240"/>
      <c r="AN29" s="240"/>
      <c r="AO29" s="240"/>
      <c r="AP29" s="38"/>
      <c r="AQ29" s="38"/>
      <c r="AR29" s="39"/>
      <c r="BE29" s="268"/>
    </row>
    <row r="30" spans="2:57" s="2" customFormat="1" ht="14.45" customHeight="1">
      <c r="B30" s="37"/>
      <c r="C30" s="38"/>
      <c r="D30" s="38"/>
      <c r="E30" s="38"/>
      <c r="F30" s="27" t="s">
        <v>47</v>
      </c>
      <c r="G30" s="38"/>
      <c r="H30" s="38"/>
      <c r="I30" s="38"/>
      <c r="J30" s="38"/>
      <c r="K30" s="38"/>
      <c r="L30" s="239">
        <v>0.15</v>
      </c>
      <c r="M30" s="240"/>
      <c r="N30" s="240"/>
      <c r="O30" s="240"/>
      <c r="P30" s="240"/>
      <c r="Q30" s="38"/>
      <c r="R30" s="38"/>
      <c r="S30" s="38"/>
      <c r="T30" s="38"/>
      <c r="U30" s="38"/>
      <c r="V30" s="38"/>
      <c r="W30" s="266">
        <f>ROUND(BA54,2)</f>
        <v>0</v>
      </c>
      <c r="X30" s="240"/>
      <c r="Y30" s="240"/>
      <c r="Z30" s="240"/>
      <c r="AA30" s="240"/>
      <c r="AB30" s="240"/>
      <c r="AC30" s="240"/>
      <c r="AD30" s="240"/>
      <c r="AE30" s="240"/>
      <c r="AF30" s="38"/>
      <c r="AG30" s="38"/>
      <c r="AH30" s="38"/>
      <c r="AI30" s="38"/>
      <c r="AJ30" s="38"/>
      <c r="AK30" s="266">
        <f>ROUND(AW54,2)</f>
        <v>0</v>
      </c>
      <c r="AL30" s="240"/>
      <c r="AM30" s="240"/>
      <c r="AN30" s="240"/>
      <c r="AO30" s="240"/>
      <c r="AP30" s="38"/>
      <c r="AQ30" s="38"/>
      <c r="AR30" s="39"/>
      <c r="BE30" s="268"/>
    </row>
    <row r="31" spans="2:57" s="2" customFormat="1" ht="14.45" customHeight="1" hidden="1">
      <c r="B31" s="37"/>
      <c r="C31" s="38"/>
      <c r="D31" s="38"/>
      <c r="E31" s="38"/>
      <c r="F31" s="27" t="s">
        <v>48</v>
      </c>
      <c r="G31" s="38"/>
      <c r="H31" s="38"/>
      <c r="I31" s="38"/>
      <c r="J31" s="38"/>
      <c r="K31" s="38"/>
      <c r="L31" s="239">
        <v>0.21</v>
      </c>
      <c r="M31" s="240"/>
      <c r="N31" s="240"/>
      <c r="O31" s="240"/>
      <c r="P31" s="240"/>
      <c r="Q31" s="38"/>
      <c r="R31" s="38"/>
      <c r="S31" s="38"/>
      <c r="T31" s="38"/>
      <c r="U31" s="38"/>
      <c r="V31" s="38"/>
      <c r="W31" s="266">
        <f>ROUND(BB54,2)</f>
        <v>0</v>
      </c>
      <c r="X31" s="240"/>
      <c r="Y31" s="240"/>
      <c r="Z31" s="240"/>
      <c r="AA31" s="240"/>
      <c r="AB31" s="240"/>
      <c r="AC31" s="240"/>
      <c r="AD31" s="240"/>
      <c r="AE31" s="240"/>
      <c r="AF31" s="38"/>
      <c r="AG31" s="38"/>
      <c r="AH31" s="38"/>
      <c r="AI31" s="38"/>
      <c r="AJ31" s="38"/>
      <c r="AK31" s="266">
        <v>0</v>
      </c>
      <c r="AL31" s="240"/>
      <c r="AM31" s="240"/>
      <c r="AN31" s="240"/>
      <c r="AO31" s="240"/>
      <c r="AP31" s="38"/>
      <c r="AQ31" s="38"/>
      <c r="AR31" s="39"/>
      <c r="BE31" s="268"/>
    </row>
    <row r="32" spans="2:57" s="2" customFormat="1" ht="14.45" customHeight="1" hidden="1">
      <c r="B32" s="37"/>
      <c r="C32" s="38"/>
      <c r="D32" s="38"/>
      <c r="E32" s="38"/>
      <c r="F32" s="27" t="s">
        <v>49</v>
      </c>
      <c r="G32" s="38"/>
      <c r="H32" s="38"/>
      <c r="I32" s="38"/>
      <c r="J32" s="38"/>
      <c r="K32" s="38"/>
      <c r="L32" s="239">
        <v>0.15</v>
      </c>
      <c r="M32" s="240"/>
      <c r="N32" s="240"/>
      <c r="O32" s="240"/>
      <c r="P32" s="240"/>
      <c r="Q32" s="38"/>
      <c r="R32" s="38"/>
      <c r="S32" s="38"/>
      <c r="T32" s="38"/>
      <c r="U32" s="38"/>
      <c r="V32" s="38"/>
      <c r="W32" s="266">
        <f>ROUND(BC54,2)</f>
        <v>0</v>
      </c>
      <c r="X32" s="240"/>
      <c r="Y32" s="240"/>
      <c r="Z32" s="240"/>
      <c r="AA32" s="240"/>
      <c r="AB32" s="240"/>
      <c r="AC32" s="240"/>
      <c r="AD32" s="240"/>
      <c r="AE32" s="240"/>
      <c r="AF32" s="38"/>
      <c r="AG32" s="38"/>
      <c r="AH32" s="38"/>
      <c r="AI32" s="38"/>
      <c r="AJ32" s="38"/>
      <c r="AK32" s="266">
        <v>0</v>
      </c>
      <c r="AL32" s="240"/>
      <c r="AM32" s="240"/>
      <c r="AN32" s="240"/>
      <c r="AO32" s="240"/>
      <c r="AP32" s="38"/>
      <c r="AQ32" s="38"/>
      <c r="AR32" s="39"/>
      <c r="BE32" s="268"/>
    </row>
    <row r="33" spans="2:57" s="2" customFormat="1" ht="14.45" customHeight="1" hidden="1">
      <c r="B33" s="37"/>
      <c r="C33" s="38"/>
      <c r="D33" s="38"/>
      <c r="E33" s="38"/>
      <c r="F33" s="27" t="s">
        <v>50</v>
      </c>
      <c r="G33" s="38"/>
      <c r="H33" s="38"/>
      <c r="I33" s="38"/>
      <c r="J33" s="38"/>
      <c r="K33" s="38"/>
      <c r="L33" s="239">
        <v>0</v>
      </c>
      <c r="M33" s="240"/>
      <c r="N33" s="240"/>
      <c r="O33" s="240"/>
      <c r="P33" s="240"/>
      <c r="Q33" s="38"/>
      <c r="R33" s="38"/>
      <c r="S33" s="38"/>
      <c r="T33" s="38"/>
      <c r="U33" s="38"/>
      <c r="V33" s="38"/>
      <c r="W33" s="266">
        <f>ROUND(BD54,2)</f>
        <v>0</v>
      </c>
      <c r="X33" s="240"/>
      <c r="Y33" s="240"/>
      <c r="Z33" s="240"/>
      <c r="AA33" s="240"/>
      <c r="AB33" s="240"/>
      <c r="AC33" s="240"/>
      <c r="AD33" s="240"/>
      <c r="AE33" s="240"/>
      <c r="AF33" s="38"/>
      <c r="AG33" s="38"/>
      <c r="AH33" s="38"/>
      <c r="AI33" s="38"/>
      <c r="AJ33" s="38"/>
      <c r="AK33" s="266">
        <v>0</v>
      </c>
      <c r="AL33" s="240"/>
      <c r="AM33" s="240"/>
      <c r="AN33" s="240"/>
      <c r="AO33" s="240"/>
      <c r="AP33" s="38"/>
      <c r="AQ33" s="38"/>
      <c r="AR33" s="39"/>
      <c r="BE33" s="268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68"/>
    </row>
    <row r="35" spans="2:44" s="1" customFormat="1" ht="25.9" customHeight="1">
      <c r="B35" s="32"/>
      <c r="C35" s="40"/>
      <c r="D35" s="41" t="s">
        <v>51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52</v>
      </c>
      <c r="U35" s="42"/>
      <c r="V35" s="42"/>
      <c r="W35" s="42"/>
      <c r="X35" s="243" t="s">
        <v>53</v>
      </c>
      <c r="Y35" s="244"/>
      <c r="Z35" s="244"/>
      <c r="AA35" s="244"/>
      <c r="AB35" s="244"/>
      <c r="AC35" s="42"/>
      <c r="AD35" s="42"/>
      <c r="AE35" s="42"/>
      <c r="AF35" s="42"/>
      <c r="AG35" s="42"/>
      <c r="AH35" s="42"/>
      <c r="AI35" s="42"/>
      <c r="AJ35" s="42"/>
      <c r="AK35" s="245">
        <f>SUM(AK26:AK33)</f>
        <v>0</v>
      </c>
      <c r="AL35" s="244"/>
      <c r="AM35" s="244"/>
      <c r="AN35" s="244"/>
      <c r="AO35" s="246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54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Se2018-002b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56" t="str">
        <f>K6</f>
        <v>Multifunkční hřiště, street workout a agility - Zadní Vinohrady - Chomutov</v>
      </c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22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Chomutov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24</v>
      </c>
      <c r="AJ47" s="33"/>
      <c r="AK47" s="33"/>
      <c r="AL47" s="33"/>
      <c r="AM47" s="258" t="str">
        <f>IF(AN8="","",AN8)</f>
        <v>19. 7. 2018</v>
      </c>
      <c r="AN47" s="258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2.6" customHeight="1">
      <c r="B49" s="32"/>
      <c r="C49" s="27" t="s">
        <v>26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Statutární město Chomutov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32</v>
      </c>
      <c r="AJ49" s="33"/>
      <c r="AK49" s="33"/>
      <c r="AL49" s="33"/>
      <c r="AM49" s="254" t="str">
        <f>IF(E17="","",E17)</f>
        <v>ing.Břetislav Sedláček</v>
      </c>
      <c r="AN49" s="255"/>
      <c r="AO49" s="255"/>
      <c r="AP49" s="255"/>
      <c r="AQ49" s="33"/>
      <c r="AR49" s="36"/>
      <c r="AS49" s="248" t="s">
        <v>55</v>
      </c>
      <c r="AT49" s="249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2.6" customHeight="1">
      <c r="B50" s="32"/>
      <c r="C50" s="27" t="s">
        <v>30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36</v>
      </c>
      <c r="AJ50" s="33"/>
      <c r="AK50" s="33"/>
      <c r="AL50" s="33"/>
      <c r="AM50" s="254" t="str">
        <f>IF(E20="","",E20)</f>
        <v>Švandrlík Milan</v>
      </c>
      <c r="AN50" s="255"/>
      <c r="AO50" s="255"/>
      <c r="AP50" s="255"/>
      <c r="AQ50" s="33"/>
      <c r="AR50" s="36"/>
      <c r="AS50" s="250"/>
      <c r="AT50" s="251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52"/>
      <c r="AT51" s="253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34" t="s">
        <v>56</v>
      </c>
      <c r="D52" s="235"/>
      <c r="E52" s="235"/>
      <c r="F52" s="235"/>
      <c r="G52" s="235"/>
      <c r="H52" s="60"/>
      <c r="I52" s="236" t="s">
        <v>57</v>
      </c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42" t="s">
        <v>58</v>
      </c>
      <c r="AH52" s="235"/>
      <c r="AI52" s="235"/>
      <c r="AJ52" s="235"/>
      <c r="AK52" s="235"/>
      <c r="AL52" s="235"/>
      <c r="AM52" s="235"/>
      <c r="AN52" s="236" t="s">
        <v>59</v>
      </c>
      <c r="AO52" s="235"/>
      <c r="AP52" s="241"/>
      <c r="AQ52" s="61" t="s">
        <v>60</v>
      </c>
      <c r="AR52" s="36"/>
      <c r="AS52" s="62" t="s">
        <v>61</v>
      </c>
      <c r="AT52" s="63" t="s">
        <v>62</v>
      </c>
      <c r="AU52" s="63" t="s">
        <v>63</v>
      </c>
      <c r="AV52" s="63" t="s">
        <v>64</v>
      </c>
      <c r="AW52" s="63" t="s">
        <v>65</v>
      </c>
      <c r="AX52" s="63" t="s">
        <v>66</v>
      </c>
      <c r="AY52" s="63" t="s">
        <v>67</v>
      </c>
      <c r="AZ52" s="63" t="s">
        <v>68</v>
      </c>
      <c r="BA52" s="63" t="s">
        <v>69</v>
      </c>
      <c r="BB52" s="63" t="s">
        <v>70</v>
      </c>
      <c r="BC52" s="63" t="s">
        <v>71</v>
      </c>
      <c r="BD52" s="64" t="s">
        <v>72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73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32">
        <f>ROUND(SUM(AG55:AG57),2)</f>
        <v>0</v>
      </c>
      <c r="AH54" s="232"/>
      <c r="AI54" s="232"/>
      <c r="AJ54" s="232"/>
      <c r="AK54" s="232"/>
      <c r="AL54" s="232"/>
      <c r="AM54" s="232"/>
      <c r="AN54" s="233">
        <f>SUM(AG54,AT54)</f>
        <v>0</v>
      </c>
      <c r="AO54" s="233"/>
      <c r="AP54" s="233"/>
      <c r="AQ54" s="72" t="s">
        <v>1</v>
      </c>
      <c r="AR54" s="73"/>
      <c r="AS54" s="74">
        <f>ROUND(SUM(AS55:AS57),2)</f>
        <v>0</v>
      </c>
      <c r="AT54" s="75">
        <f>ROUND(SUM(AV54:AW54),2)</f>
        <v>0</v>
      </c>
      <c r="AU54" s="76">
        <f>ROUND(SUM(AU55:AU57),5)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ROUND(SUM(AZ55:AZ57),2)</f>
        <v>0</v>
      </c>
      <c r="BA54" s="75">
        <f>ROUND(SUM(BA55:BA57),2)</f>
        <v>0</v>
      </c>
      <c r="BB54" s="75">
        <f>ROUND(SUM(BB55:BB57),2)</f>
        <v>0</v>
      </c>
      <c r="BC54" s="75">
        <f>ROUND(SUM(BC55:BC57),2)</f>
        <v>0</v>
      </c>
      <c r="BD54" s="77">
        <f>ROUND(SUM(BD55:BD57),2)</f>
        <v>0</v>
      </c>
      <c r="BS54" s="78" t="s">
        <v>74</v>
      </c>
      <c r="BT54" s="78" t="s">
        <v>75</v>
      </c>
      <c r="BU54" s="79" t="s">
        <v>76</v>
      </c>
      <c r="BV54" s="78" t="s">
        <v>77</v>
      </c>
      <c r="BW54" s="78" t="s">
        <v>5</v>
      </c>
      <c r="BX54" s="78" t="s">
        <v>78</v>
      </c>
      <c r="CL54" s="78" t="s">
        <v>19</v>
      </c>
    </row>
    <row r="55" spans="1:91" s="5" customFormat="1" ht="14.45" customHeight="1">
      <c r="A55" s="80" t="s">
        <v>79</v>
      </c>
      <c r="B55" s="81"/>
      <c r="C55" s="82"/>
      <c r="D55" s="231" t="s">
        <v>80</v>
      </c>
      <c r="E55" s="231"/>
      <c r="F55" s="231"/>
      <c r="G55" s="231"/>
      <c r="H55" s="231"/>
      <c r="I55" s="83"/>
      <c r="J55" s="231" t="s">
        <v>81</v>
      </c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7">
        <f>'IO01 - 01 Multifunkční hř...'!J30</f>
        <v>0</v>
      </c>
      <c r="AH55" s="238"/>
      <c r="AI55" s="238"/>
      <c r="AJ55" s="238"/>
      <c r="AK55" s="238"/>
      <c r="AL55" s="238"/>
      <c r="AM55" s="238"/>
      <c r="AN55" s="237">
        <f>SUM(AG55,AT55)</f>
        <v>0</v>
      </c>
      <c r="AO55" s="238"/>
      <c r="AP55" s="238"/>
      <c r="AQ55" s="84" t="s">
        <v>82</v>
      </c>
      <c r="AR55" s="85"/>
      <c r="AS55" s="86">
        <v>0</v>
      </c>
      <c r="AT55" s="87">
        <f>ROUND(SUM(AV55:AW55),2)</f>
        <v>0</v>
      </c>
      <c r="AU55" s="88">
        <f>'IO01 - 01 Multifunkční hř...'!P96</f>
        <v>0</v>
      </c>
      <c r="AV55" s="87">
        <f>'IO01 - 01 Multifunkční hř...'!J33</f>
        <v>0</v>
      </c>
      <c r="AW55" s="87">
        <f>'IO01 - 01 Multifunkční hř...'!J34</f>
        <v>0</v>
      </c>
      <c r="AX55" s="87">
        <f>'IO01 - 01 Multifunkční hř...'!J35</f>
        <v>0</v>
      </c>
      <c r="AY55" s="87">
        <f>'IO01 - 01 Multifunkční hř...'!J36</f>
        <v>0</v>
      </c>
      <c r="AZ55" s="87">
        <f>'IO01 - 01 Multifunkční hř...'!F33</f>
        <v>0</v>
      </c>
      <c r="BA55" s="87">
        <f>'IO01 - 01 Multifunkční hř...'!F34</f>
        <v>0</v>
      </c>
      <c r="BB55" s="87">
        <f>'IO01 - 01 Multifunkční hř...'!F35</f>
        <v>0</v>
      </c>
      <c r="BC55" s="87">
        <f>'IO01 - 01 Multifunkční hř...'!F36</f>
        <v>0</v>
      </c>
      <c r="BD55" s="89">
        <f>'IO01 - 01 Multifunkční hř...'!F37</f>
        <v>0</v>
      </c>
      <c r="BT55" s="90" t="s">
        <v>83</v>
      </c>
      <c r="BV55" s="90" t="s">
        <v>77</v>
      </c>
      <c r="BW55" s="90" t="s">
        <v>84</v>
      </c>
      <c r="BX55" s="90" t="s">
        <v>5</v>
      </c>
      <c r="CL55" s="90" t="s">
        <v>19</v>
      </c>
      <c r="CM55" s="90" t="s">
        <v>85</v>
      </c>
    </row>
    <row r="56" spans="1:91" s="5" customFormat="1" ht="14.45" customHeight="1">
      <c r="A56" s="80" t="s">
        <v>79</v>
      </c>
      <c r="B56" s="81"/>
      <c r="C56" s="82"/>
      <c r="D56" s="231" t="s">
        <v>86</v>
      </c>
      <c r="E56" s="231"/>
      <c r="F56" s="231"/>
      <c r="G56" s="231"/>
      <c r="H56" s="231"/>
      <c r="I56" s="83"/>
      <c r="J56" s="231" t="s">
        <v>87</v>
      </c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7">
        <f>'IO03 - 03 Agility'!J30</f>
        <v>0</v>
      </c>
      <c r="AH56" s="238"/>
      <c r="AI56" s="238"/>
      <c r="AJ56" s="238"/>
      <c r="AK56" s="238"/>
      <c r="AL56" s="238"/>
      <c r="AM56" s="238"/>
      <c r="AN56" s="237">
        <f>SUM(AG56,AT56)</f>
        <v>0</v>
      </c>
      <c r="AO56" s="238"/>
      <c r="AP56" s="238"/>
      <c r="AQ56" s="84" t="s">
        <v>82</v>
      </c>
      <c r="AR56" s="85"/>
      <c r="AS56" s="86">
        <v>0</v>
      </c>
      <c r="AT56" s="87">
        <f>ROUND(SUM(AV56:AW56),2)</f>
        <v>0</v>
      </c>
      <c r="AU56" s="88">
        <f>'IO03 - 03 Agility'!P92</f>
        <v>0</v>
      </c>
      <c r="AV56" s="87">
        <f>'IO03 - 03 Agility'!J33</f>
        <v>0</v>
      </c>
      <c r="AW56" s="87">
        <f>'IO03 - 03 Agility'!J34</f>
        <v>0</v>
      </c>
      <c r="AX56" s="87">
        <f>'IO03 - 03 Agility'!J35</f>
        <v>0</v>
      </c>
      <c r="AY56" s="87">
        <f>'IO03 - 03 Agility'!J36</f>
        <v>0</v>
      </c>
      <c r="AZ56" s="87">
        <f>'IO03 - 03 Agility'!F33</f>
        <v>0</v>
      </c>
      <c r="BA56" s="87">
        <f>'IO03 - 03 Agility'!F34</f>
        <v>0</v>
      </c>
      <c r="BB56" s="87">
        <f>'IO03 - 03 Agility'!F35</f>
        <v>0</v>
      </c>
      <c r="BC56" s="87">
        <f>'IO03 - 03 Agility'!F36</f>
        <v>0</v>
      </c>
      <c r="BD56" s="89">
        <f>'IO03 - 03 Agility'!F37</f>
        <v>0</v>
      </c>
      <c r="BT56" s="90" t="s">
        <v>83</v>
      </c>
      <c r="BV56" s="90" t="s">
        <v>77</v>
      </c>
      <c r="BW56" s="90" t="s">
        <v>88</v>
      </c>
      <c r="BX56" s="90" t="s">
        <v>5</v>
      </c>
      <c r="CL56" s="90" t="s">
        <v>89</v>
      </c>
      <c r="CM56" s="90" t="s">
        <v>85</v>
      </c>
    </row>
    <row r="57" spans="1:91" s="5" customFormat="1" ht="14.45" customHeight="1">
      <c r="A57" s="80" t="s">
        <v>79</v>
      </c>
      <c r="B57" s="81"/>
      <c r="C57" s="82"/>
      <c r="D57" s="231" t="s">
        <v>90</v>
      </c>
      <c r="E57" s="231"/>
      <c r="F57" s="231"/>
      <c r="G57" s="231"/>
      <c r="H57" s="231"/>
      <c r="I57" s="83"/>
      <c r="J57" s="231" t="s">
        <v>91</v>
      </c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7">
        <f>'IO04 - 04 Chodník'!J30</f>
        <v>0</v>
      </c>
      <c r="AH57" s="238"/>
      <c r="AI57" s="238"/>
      <c r="AJ57" s="238"/>
      <c r="AK57" s="238"/>
      <c r="AL57" s="238"/>
      <c r="AM57" s="238"/>
      <c r="AN57" s="237">
        <f>SUM(AG57,AT57)</f>
        <v>0</v>
      </c>
      <c r="AO57" s="238"/>
      <c r="AP57" s="238"/>
      <c r="AQ57" s="84" t="s">
        <v>82</v>
      </c>
      <c r="AR57" s="85"/>
      <c r="AS57" s="91">
        <v>0</v>
      </c>
      <c r="AT57" s="92">
        <f>ROUND(SUM(AV57:AW57),2)</f>
        <v>0</v>
      </c>
      <c r="AU57" s="93">
        <f>'IO04 - 04 Chodník'!P90</f>
        <v>0</v>
      </c>
      <c r="AV57" s="92">
        <f>'IO04 - 04 Chodník'!J33</f>
        <v>0</v>
      </c>
      <c r="AW57" s="92">
        <f>'IO04 - 04 Chodník'!J34</f>
        <v>0</v>
      </c>
      <c r="AX57" s="92">
        <f>'IO04 - 04 Chodník'!J35</f>
        <v>0</v>
      </c>
      <c r="AY57" s="92">
        <f>'IO04 - 04 Chodník'!J36</f>
        <v>0</v>
      </c>
      <c r="AZ57" s="92">
        <f>'IO04 - 04 Chodník'!F33</f>
        <v>0</v>
      </c>
      <c r="BA57" s="92">
        <f>'IO04 - 04 Chodník'!F34</f>
        <v>0</v>
      </c>
      <c r="BB57" s="92">
        <f>'IO04 - 04 Chodník'!F35</f>
        <v>0</v>
      </c>
      <c r="BC57" s="92">
        <f>'IO04 - 04 Chodník'!F36</f>
        <v>0</v>
      </c>
      <c r="BD57" s="94">
        <f>'IO04 - 04 Chodník'!F37</f>
        <v>0</v>
      </c>
      <c r="BT57" s="90" t="s">
        <v>83</v>
      </c>
      <c r="BV57" s="90" t="s">
        <v>77</v>
      </c>
      <c r="BW57" s="90" t="s">
        <v>92</v>
      </c>
      <c r="BX57" s="90" t="s">
        <v>5</v>
      </c>
      <c r="CL57" s="90" t="s">
        <v>93</v>
      </c>
      <c r="CM57" s="90" t="s">
        <v>85</v>
      </c>
    </row>
    <row r="58" spans="2:44" s="1" customFormat="1" ht="30" customHeight="1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6"/>
    </row>
    <row r="59" spans="2:44" s="1" customFormat="1" ht="6.95" customHeight="1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36"/>
    </row>
  </sheetData>
  <sheetProtection algorithmName="SHA-512" hashValue="JbQNnCvVAf3EDyiKkbAI5ePypCss8s3n+ZB35qav62vC/BGHIw4mBFToaTQHssAU9/ICgckJTPirnaPE7iMmJQ==" saltValue="xRZivRFKMghxkWtjMdQjeZkdA2aCGbVt04qQ50Rbbt94kEu2S5ClksZdec/HduoJDUmwaPIz7HuxfgrzLtl6bw==" spinCount="100000" sheet="1" objects="1" scenarios="1" formatColumns="0" formatRows="0"/>
  <mergeCells count="50">
    <mergeCell ref="AK33:AO33"/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N54:AP54"/>
    <mergeCell ref="C52:G52"/>
    <mergeCell ref="I52:AF52"/>
    <mergeCell ref="D55:H55"/>
    <mergeCell ref="J55:AF55"/>
    <mergeCell ref="AN55:AP55"/>
    <mergeCell ref="AG55:AM55"/>
    <mergeCell ref="D56:H56"/>
    <mergeCell ref="J56:AF56"/>
    <mergeCell ref="D57:H57"/>
    <mergeCell ref="J57:AF57"/>
    <mergeCell ref="AG54:AM54"/>
  </mergeCells>
  <hyperlinks>
    <hyperlink ref="A55" location="'IO01 - 01 Multifunkční hř...'!C2" display="/"/>
    <hyperlink ref="A56" location="'IO03 - 03 Agility'!C2" display="/"/>
    <hyperlink ref="A57" location="'IO04 - 04 Chodník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60"/>
  <sheetViews>
    <sheetView showGridLines="0" tabSelected="1" workbookViewId="0" topLeftCell="A342">
      <selection activeCell="I358" sqref="I358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11.421875" style="0" customWidth="1"/>
    <col min="9" max="9" width="14.28125" style="95" customWidth="1"/>
    <col min="10" max="10" width="20.140625" style="0" customWidth="1"/>
    <col min="11" max="11" width="16.003906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5" t="s">
        <v>84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85</v>
      </c>
    </row>
    <row r="4" spans="2:46" ht="24.95" customHeight="1">
      <c r="B4" s="18"/>
      <c r="D4" s="99" t="s">
        <v>94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4.45" customHeight="1">
      <c r="B7" s="18"/>
      <c r="E7" s="273" t="str">
        <f>'Rekapitulace stavby'!K6</f>
        <v>Multifunkční hřiště, street workout a agility - Zadní Vinohrady - Chomutov</v>
      </c>
      <c r="F7" s="274"/>
      <c r="G7" s="274"/>
      <c r="H7" s="274"/>
      <c r="L7" s="18"/>
    </row>
    <row r="8" spans="2:12" s="1" customFormat="1" ht="12" customHeight="1">
      <c r="B8" s="36"/>
      <c r="D8" s="100" t="s">
        <v>95</v>
      </c>
      <c r="I8" s="101"/>
      <c r="L8" s="36"/>
    </row>
    <row r="9" spans="2:12" s="1" customFormat="1" ht="36.95" customHeight="1">
      <c r="B9" s="36"/>
      <c r="E9" s="275" t="s">
        <v>96</v>
      </c>
      <c r="F9" s="276"/>
      <c r="G9" s="276"/>
      <c r="H9" s="276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19</v>
      </c>
      <c r="I11" s="102" t="s">
        <v>20</v>
      </c>
      <c r="J11" s="15" t="s">
        <v>21</v>
      </c>
      <c r="L11" s="36"/>
    </row>
    <row r="12" spans="2:12" s="1" customFormat="1" ht="12" customHeight="1">
      <c r="B12" s="36"/>
      <c r="D12" s="100" t="s">
        <v>22</v>
      </c>
      <c r="F12" s="15" t="s">
        <v>23</v>
      </c>
      <c r="I12" s="102" t="s">
        <v>24</v>
      </c>
      <c r="J12" s="103" t="str">
        <f>'Rekapitulace stavby'!AN8</f>
        <v>19. 7. 2018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26</v>
      </c>
      <c r="I14" s="102" t="s">
        <v>27</v>
      </c>
      <c r="J14" s="15" t="s">
        <v>1</v>
      </c>
      <c r="L14" s="36"/>
    </row>
    <row r="15" spans="2:12" s="1" customFormat="1" ht="18" customHeight="1">
      <c r="B15" s="36"/>
      <c r="E15" s="15" t="s">
        <v>28</v>
      </c>
      <c r="I15" s="102" t="s">
        <v>29</v>
      </c>
      <c r="J15" s="15" t="s">
        <v>1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27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77" t="str">
        <f>'Rekapitulace stavby'!E14</f>
        <v>Vyplň údaj</v>
      </c>
      <c r="F18" s="278"/>
      <c r="G18" s="278"/>
      <c r="H18" s="278"/>
      <c r="I18" s="102" t="s">
        <v>29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27</v>
      </c>
      <c r="J20" s="15" t="s">
        <v>33</v>
      </c>
      <c r="L20" s="36"/>
    </row>
    <row r="21" spans="2:12" s="1" customFormat="1" ht="18" customHeight="1">
      <c r="B21" s="36"/>
      <c r="E21" s="15" t="s">
        <v>34</v>
      </c>
      <c r="I21" s="102" t="s">
        <v>29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27</v>
      </c>
      <c r="J23" s="15" t="s">
        <v>37</v>
      </c>
      <c r="L23" s="36"/>
    </row>
    <row r="24" spans="2:12" s="1" customFormat="1" ht="18" customHeight="1">
      <c r="B24" s="36"/>
      <c r="E24" s="15" t="s">
        <v>38</v>
      </c>
      <c r="I24" s="102" t="s">
        <v>29</v>
      </c>
      <c r="J24" s="15" t="s">
        <v>1</v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39</v>
      </c>
      <c r="I26" s="101"/>
      <c r="L26" s="36"/>
    </row>
    <row r="27" spans="2:12" s="6" customFormat="1" ht="71.45" customHeight="1">
      <c r="B27" s="104"/>
      <c r="E27" s="279" t="s">
        <v>97</v>
      </c>
      <c r="F27" s="279"/>
      <c r="G27" s="279"/>
      <c r="H27" s="279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41</v>
      </c>
      <c r="I30" s="101"/>
      <c r="J30" s="108">
        <f>ROUND(J96,2)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43</v>
      </c>
      <c r="I32" s="110" t="s">
        <v>42</v>
      </c>
      <c r="J32" s="109" t="s">
        <v>44</v>
      </c>
      <c r="L32" s="36"/>
    </row>
    <row r="33" spans="2:12" s="1" customFormat="1" ht="14.45" customHeight="1">
      <c r="B33" s="36"/>
      <c r="D33" s="100" t="s">
        <v>45</v>
      </c>
      <c r="E33" s="100" t="s">
        <v>46</v>
      </c>
      <c r="F33" s="111">
        <f>ROUND((SUM(BE96:BE359)),2)</f>
        <v>0</v>
      </c>
      <c r="I33" s="112">
        <v>0.21</v>
      </c>
      <c r="J33" s="111">
        <f>ROUND(((SUM(BE96:BE359))*I33),2)</f>
        <v>0</v>
      </c>
      <c r="L33" s="36"/>
    </row>
    <row r="34" spans="2:12" s="1" customFormat="1" ht="14.45" customHeight="1">
      <c r="B34" s="36"/>
      <c r="E34" s="100" t="s">
        <v>47</v>
      </c>
      <c r="F34" s="111">
        <f>ROUND((SUM(BF96:BF359)),2)</f>
        <v>0</v>
      </c>
      <c r="I34" s="112">
        <v>0.15</v>
      </c>
      <c r="J34" s="111">
        <f>ROUND(((SUM(BF96:BF359))*I34),2)</f>
        <v>0</v>
      </c>
      <c r="L34" s="36"/>
    </row>
    <row r="35" spans="2:12" s="1" customFormat="1" ht="14.45" customHeight="1" hidden="1">
      <c r="B35" s="36"/>
      <c r="E35" s="100" t="s">
        <v>48</v>
      </c>
      <c r="F35" s="111">
        <f>ROUND((SUM(BG96:BG359)),2)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49</v>
      </c>
      <c r="F36" s="111">
        <f>ROUND((SUM(BH96:BH359)),2)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50</v>
      </c>
      <c r="F37" s="111">
        <f>ROUND((SUM(BI96:BI359)),2)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51</v>
      </c>
      <c r="E39" s="115"/>
      <c r="F39" s="115"/>
      <c r="G39" s="116" t="s">
        <v>52</v>
      </c>
      <c r="H39" s="117" t="s">
        <v>53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98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4.45" customHeight="1">
      <c r="B48" s="32"/>
      <c r="C48" s="33"/>
      <c r="D48" s="33"/>
      <c r="E48" s="271" t="str">
        <f>E7</f>
        <v>Multifunkční hřiště, street workout a agility - Zadní Vinohrady - Chomutov</v>
      </c>
      <c r="F48" s="272"/>
      <c r="G48" s="272"/>
      <c r="H48" s="272"/>
      <c r="I48" s="101"/>
      <c r="J48" s="33"/>
      <c r="K48" s="33"/>
      <c r="L48" s="36"/>
    </row>
    <row r="49" spans="2:12" s="1" customFormat="1" ht="12" customHeight="1">
      <c r="B49" s="32"/>
      <c r="C49" s="27" t="s">
        <v>95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4.45" customHeight="1">
      <c r="B50" s="32"/>
      <c r="C50" s="33"/>
      <c r="D50" s="33"/>
      <c r="E50" s="256" t="str">
        <f>E9</f>
        <v>IO01 - 01 Multifunkční hřiště</v>
      </c>
      <c r="F50" s="255"/>
      <c r="G50" s="255"/>
      <c r="H50" s="255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22</v>
      </c>
      <c r="D52" s="33"/>
      <c r="E52" s="33"/>
      <c r="F52" s="25" t="str">
        <f>F12</f>
        <v>Chomutov</v>
      </c>
      <c r="G52" s="33"/>
      <c r="H52" s="33"/>
      <c r="I52" s="102" t="s">
        <v>24</v>
      </c>
      <c r="J52" s="53" t="str">
        <f>IF(J12="","",J12)</f>
        <v>19. 7. 2018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2.6" customHeight="1">
      <c r="B54" s="32"/>
      <c r="C54" s="27" t="s">
        <v>26</v>
      </c>
      <c r="D54" s="33"/>
      <c r="E54" s="33"/>
      <c r="F54" s="25" t="str">
        <f>E15</f>
        <v>Statutární město Chomutov</v>
      </c>
      <c r="G54" s="33"/>
      <c r="H54" s="33"/>
      <c r="I54" s="102" t="s">
        <v>32</v>
      </c>
      <c r="J54" s="30" t="str">
        <f>E21</f>
        <v>ing.Břetislav Sedláček</v>
      </c>
      <c r="K54" s="33"/>
      <c r="L54" s="36"/>
    </row>
    <row r="55" spans="2:12" s="1" customFormat="1" ht="12.6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>Švandrlík Milan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99</v>
      </c>
      <c r="D57" s="128"/>
      <c r="E57" s="128"/>
      <c r="F57" s="128"/>
      <c r="G57" s="128"/>
      <c r="H57" s="128"/>
      <c r="I57" s="129"/>
      <c r="J57" s="130" t="s">
        <v>100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101</v>
      </c>
      <c r="D59" s="33"/>
      <c r="E59" s="33"/>
      <c r="F59" s="33"/>
      <c r="G59" s="33"/>
      <c r="H59" s="33"/>
      <c r="I59" s="101"/>
      <c r="J59" s="71">
        <f>J96</f>
        <v>0</v>
      </c>
      <c r="K59" s="33"/>
      <c r="L59" s="36"/>
      <c r="AU59" s="15" t="s">
        <v>102</v>
      </c>
    </row>
    <row r="60" spans="2:12" s="7" customFormat="1" ht="24.95" customHeight="1">
      <c r="B60" s="132"/>
      <c r="C60" s="133"/>
      <c r="D60" s="134" t="s">
        <v>103</v>
      </c>
      <c r="E60" s="135"/>
      <c r="F60" s="135"/>
      <c r="G60" s="135"/>
      <c r="H60" s="135"/>
      <c r="I60" s="136"/>
      <c r="J60" s="137">
        <f>J97</f>
        <v>0</v>
      </c>
      <c r="K60" s="133"/>
      <c r="L60" s="138"/>
    </row>
    <row r="61" spans="2:12" s="8" customFormat="1" ht="19.9" customHeight="1">
      <c r="B61" s="139"/>
      <c r="C61" s="140"/>
      <c r="D61" s="141" t="s">
        <v>104</v>
      </c>
      <c r="E61" s="142"/>
      <c r="F61" s="142"/>
      <c r="G61" s="142"/>
      <c r="H61" s="142"/>
      <c r="I61" s="143"/>
      <c r="J61" s="144">
        <f>J98</f>
        <v>0</v>
      </c>
      <c r="K61" s="140"/>
      <c r="L61" s="145"/>
    </row>
    <row r="62" spans="2:12" s="8" customFormat="1" ht="19.9" customHeight="1">
      <c r="B62" s="139"/>
      <c r="C62" s="140"/>
      <c r="D62" s="141" t="s">
        <v>105</v>
      </c>
      <c r="E62" s="142"/>
      <c r="F62" s="142"/>
      <c r="G62" s="142"/>
      <c r="H62" s="142"/>
      <c r="I62" s="143"/>
      <c r="J62" s="144">
        <f>J184</f>
        <v>0</v>
      </c>
      <c r="K62" s="140"/>
      <c r="L62" s="145"/>
    </row>
    <row r="63" spans="2:12" s="8" customFormat="1" ht="19.9" customHeight="1">
      <c r="B63" s="139"/>
      <c r="C63" s="140"/>
      <c r="D63" s="141" t="s">
        <v>106</v>
      </c>
      <c r="E63" s="142"/>
      <c r="F63" s="142"/>
      <c r="G63" s="142"/>
      <c r="H63" s="142"/>
      <c r="I63" s="143"/>
      <c r="J63" s="144">
        <f>J223</f>
        <v>0</v>
      </c>
      <c r="K63" s="140"/>
      <c r="L63" s="145"/>
    </row>
    <row r="64" spans="2:12" s="8" customFormat="1" ht="19.9" customHeight="1">
      <c r="B64" s="139"/>
      <c r="C64" s="140"/>
      <c r="D64" s="141" t="s">
        <v>107</v>
      </c>
      <c r="E64" s="142"/>
      <c r="F64" s="142"/>
      <c r="G64" s="142"/>
      <c r="H64" s="142"/>
      <c r="I64" s="143"/>
      <c r="J64" s="144">
        <f>J242</f>
        <v>0</v>
      </c>
      <c r="K64" s="140"/>
      <c r="L64" s="145"/>
    </row>
    <row r="65" spans="2:12" s="8" customFormat="1" ht="19.9" customHeight="1">
      <c r="B65" s="139"/>
      <c r="C65" s="140"/>
      <c r="D65" s="141" t="s">
        <v>108</v>
      </c>
      <c r="E65" s="142"/>
      <c r="F65" s="142"/>
      <c r="G65" s="142"/>
      <c r="H65" s="142"/>
      <c r="I65" s="143"/>
      <c r="J65" s="144">
        <f>J262</f>
        <v>0</v>
      </c>
      <c r="K65" s="140"/>
      <c r="L65" s="145"/>
    </row>
    <row r="66" spans="2:12" s="8" customFormat="1" ht="19.9" customHeight="1">
      <c r="B66" s="139"/>
      <c r="C66" s="140"/>
      <c r="D66" s="141" t="s">
        <v>109</v>
      </c>
      <c r="E66" s="142"/>
      <c r="F66" s="142"/>
      <c r="G66" s="142"/>
      <c r="H66" s="142"/>
      <c r="I66" s="143"/>
      <c r="J66" s="144">
        <f>J283</f>
        <v>0</v>
      </c>
      <c r="K66" s="140"/>
      <c r="L66" s="145"/>
    </row>
    <row r="67" spans="2:12" s="8" customFormat="1" ht="19.9" customHeight="1">
      <c r="B67" s="139"/>
      <c r="C67" s="140"/>
      <c r="D67" s="141" t="s">
        <v>110</v>
      </c>
      <c r="E67" s="142"/>
      <c r="F67" s="142"/>
      <c r="G67" s="142"/>
      <c r="H67" s="142"/>
      <c r="I67" s="143"/>
      <c r="J67" s="144">
        <f>J296</f>
        <v>0</v>
      </c>
      <c r="K67" s="140"/>
      <c r="L67" s="145"/>
    </row>
    <row r="68" spans="2:12" s="7" customFormat="1" ht="24.95" customHeight="1">
      <c r="B68" s="132"/>
      <c r="C68" s="133"/>
      <c r="D68" s="134" t="s">
        <v>111</v>
      </c>
      <c r="E68" s="135"/>
      <c r="F68" s="135"/>
      <c r="G68" s="135"/>
      <c r="H68" s="135"/>
      <c r="I68" s="136"/>
      <c r="J68" s="137">
        <f>J298</f>
        <v>0</v>
      </c>
      <c r="K68" s="133"/>
      <c r="L68" s="138"/>
    </row>
    <row r="69" spans="2:12" s="8" customFormat="1" ht="19.9" customHeight="1">
      <c r="B69" s="139"/>
      <c r="C69" s="140"/>
      <c r="D69" s="141" t="s">
        <v>112</v>
      </c>
      <c r="E69" s="142"/>
      <c r="F69" s="142"/>
      <c r="G69" s="142"/>
      <c r="H69" s="142"/>
      <c r="I69" s="143"/>
      <c r="J69" s="144">
        <f>J299</f>
        <v>0</v>
      </c>
      <c r="K69" s="140"/>
      <c r="L69" s="145"/>
    </row>
    <row r="70" spans="2:12" s="8" customFormat="1" ht="19.9" customHeight="1">
      <c r="B70" s="139"/>
      <c r="C70" s="140"/>
      <c r="D70" s="141" t="s">
        <v>113</v>
      </c>
      <c r="E70" s="142"/>
      <c r="F70" s="142"/>
      <c r="G70" s="142"/>
      <c r="H70" s="142"/>
      <c r="I70" s="143"/>
      <c r="J70" s="144">
        <f>J325</f>
        <v>0</v>
      </c>
      <c r="K70" s="140"/>
      <c r="L70" s="145"/>
    </row>
    <row r="71" spans="2:12" s="7" customFormat="1" ht="24.95" customHeight="1">
      <c r="B71" s="132"/>
      <c r="C71" s="133"/>
      <c r="D71" s="134" t="s">
        <v>114</v>
      </c>
      <c r="E71" s="135"/>
      <c r="F71" s="135"/>
      <c r="G71" s="135"/>
      <c r="H71" s="135"/>
      <c r="I71" s="136"/>
      <c r="J71" s="137">
        <f>J336</f>
        <v>0</v>
      </c>
      <c r="K71" s="133"/>
      <c r="L71" s="138"/>
    </row>
    <row r="72" spans="2:12" s="8" customFormat="1" ht="19.9" customHeight="1">
      <c r="B72" s="139"/>
      <c r="C72" s="140"/>
      <c r="D72" s="141" t="s">
        <v>115</v>
      </c>
      <c r="E72" s="142"/>
      <c r="F72" s="142"/>
      <c r="G72" s="142"/>
      <c r="H72" s="142"/>
      <c r="I72" s="143"/>
      <c r="J72" s="144">
        <f>J337</f>
        <v>0</v>
      </c>
      <c r="K72" s="140"/>
      <c r="L72" s="145"/>
    </row>
    <row r="73" spans="2:12" s="7" customFormat="1" ht="24.95" customHeight="1">
      <c r="B73" s="132"/>
      <c r="C73" s="133"/>
      <c r="D73" s="134" t="s">
        <v>116</v>
      </c>
      <c r="E73" s="135"/>
      <c r="F73" s="135"/>
      <c r="G73" s="135"/>
      <c r="H73" s="135"/>
      <c r="I73" s="136"/>
      <c r="J73" s="137">
        <f>J340</f>
        <v>0</v>
      </c>
      <c r="K73" s="133"/>
      <c r="L73" s="138"/>
    </row>
    <row r="74" spans="2:12" s="8" customFormat="1" ht="19.9" customHeight="1">
      <c r="B74" s="139"/>
      <c r="C74" s="140"/>
      <c r="D74" s="141" t="s">
        <v>117</v>
      </c>
      <c r="E74" s="142"/>
      <c r="F74" s="142"/>
      <c r="G74" s="142"/>
      <c r="H74" s="142"/>
      <c r="I74" s="143"/>
      <c r="J74" s="144">
        <f>J341</f>
        <v>0</v>
      </c>
      <c r="K74" s="140"/>
      <c r="L74" s="145"/>
    </row>
    <row r="75" spans="2:12" s="8" customFormat="1" ht="19.9" customHeight="1">
      <c r="B75" s="139"/>
      <c r="C75" s="140"/>
      <c r="D75" s="141" t="s">
        <v>118</v>
      </c>
      <c r="E75" s="142"/>
      <c r="F75" s="142"/>
      <c r="G75" s="142"/>
      <c r="H75" s="142"/>
      <c r="I75" s="143"/>
      <c r="J75" s="144">
        <f>J346</f>
        <v>0</v>
      </c>
      <c r="K75" s="140"/>
      <c r="L75" s="145"/>
    </row>
    <row r="76" spans="2:12" s="8" customFormat="1" ht="19.9" customHeight="1">
      <c r="B76" s="139"/>
      <c r="C76" s="140"/>
      <c r="D76" s="141" t="s">
        <v>119</v>
      </c>
      <c r="E76" s="142"/>
      <c r="F76" s="142"/>
      <c r="G76" s="142"/>
      <c r="H76" s="142"/>
      <c r="I76" s="143"/>
      <c r="J76" s="144">
        <f>J353</f>
        <v>0</v>
      </c>
      <c r="K76" s="140"/>
      <c r="L76" s="145"/>
    </row>
    <row r="77" spans="2:12" s="1" customFormat="1" ht="21.75" customHeight="1">
      <c r="B77" s="32"/>
      <c r="C77" s="33"/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6.95" customHeight="1">
      <c r="B78" s="44"/>
      <c r="C78" s="45"/>
      <c r="D78" s="45"/>
      <c r="E78" s="45"/>
      <c r="F78" s="45"/>
      <c r="G78" s="45"/>
      <c r="H78" s="45"/>
      <c r="I78" s="123"/>
      <c r="J78" s="45"/>
      <c r="K78" s="45"/>
      <c r="L78" s="36"/>
    </row>
    <row r="82" spans="2:12" s="1" customFormat="1" ht="6.95" customHeight="1">
      <c r="B82" s="46"/>
      <c r="C82" s="47"/>
      <c r="D82" s="47"/>
      <c r="E82" s="47"/>
      <c r="F82" s="47"/>
      <c r="G82" s="47"/>
      <c r="H82" s="47"/>
      <c r="I82" s="126"/>
      <c r="J82" s="47"/>
      <c r="K82" s="47"/>
      <c r="L82" s="36"/>
    </row>
    <row r="83" spans="2:12" s="1" customFormat="1" ht="24.95" customHeight="1">
      <c r="B83" s="32"/>
      <c r="C83" s="21" t="s">
        <v>120</v>
      </c>
      <c r="D83" s="33"/>
      <c r="E83" s="33"/>
      <c r="F83" s="33"/>
      <c r="G83" s="33"/>
      <c r="H83" s="33"/>
      <c r="I83" s="101"/>
      <c r="J83" s="33"/>
      <c r="K83" s="33"/>
      <c r="L83" s="36"/>
    </row>
    <row r="84" spans="2:12" s="1" customFormat="1" ht="6.95" customHeight="1">
      <c r="B84" s="32"/>
      <c r="C84" s="33"/>
      <c r="D84" s="33"/>
      <c r="E84" s="33"/>
      <c r="F84" s="33"/>
      <c r="G84" s="33"/>
      <c r="H84" s="33"/>
      <c r="I84" s="101"/>
      <c r="J84" s="33"/>
      <c r="K84" s="33"/>
      <c r="L84" s="36"/>
    </row>
    <row r="85" spans="2:12" s="1" customFormat="1" ht="12" customHeight="1">
      <c r="B85" s="32"/>
      <c r="C85" s="27" t="s">
        <v>16</v>
      </c>
      <c r="D85" s="33"/>
      <c r="E85" s="33"/>
      <c r="F85" s="33"/>
      <c r="G85" s="33"/>
      <c r="H85" s="33"/>
      <c r="I85" s="101"/>
      <c r="J85" s="33"/>
      <c r="K85" s="33"/>
      <c r="L85" s="36"/>
    </row>
    <row r="86" spans="2:12" s="1" customFormat="1" ht="14.45" customHeight="1">
      <c r="B86" s="32"/>
      <c r="C86" s="33"/>
      <c r="D86" s="33"/>
      <c r="E86" s="271" t="str">
        <f>E7</f>
        <v>Multifunkční hřiště, street workout a agility - Zadní Vinohrady - Chomutov</v>
      </c>
      <c r="F86" s="272"/>
      <c r="G86" s="272"/>
      <c r="H86" s="272"/>
      <c r="I86" s="101"/>
      <c r="J86" s="33"/>
      <c r="K86" s="33"/>
      <c r="L86" s="36"/>
    </row>
    <row r="87" spans="2:12" s="1" customFormat="1" ht="12" customHeight="1">
      <c r="B87" s="32"/>
      <c r="C87" s="27" t="s">
        <v>95</v>
      </c>
      <c r="D87" s="33"/>
      <c r="E87" s="33"/>
      <c r="F87" s="33"/>
      <c r="G87" s="33"/>
      <c r="H87" s="33"/>
      <c r="I87" s="101"/>
      <c r="J87" s="33"/>
      <c r="K87" s="33"/>
      <c r="L87" s="36"/>
    </row>
    <row r="88" spans="2:12" s="1" customFormat="1" ht="14.45" customHeight="1">
      <c r="B88" s="32"/>
      <c r="C88" s="33"/>
      <c r="D88" s="33"/>
      <c r="E88" s="256" t="str">
        <f>E9</f>
        <v>IO01 - 01 Multifunkční hřiště</v>
      </c>
      <c r="F88" s="255"/>
      <c r="G88" s="255"/>
      <c r="H88" s="255"/>
      <c r="I88" s="101"/>
      <c r="J88" s="33"/>
      <c r="K88" s="33"/>
      <c r="L88" s="36"/>
    </row>
    <row r="89" spans="2:12" s="1" customFormat="1" ht="6.95" customHeight="1">
      <c r="B89" s="32"/>
      <c r="C89" s="33"/>
      <c r="D89" s="33"/>
      <c r="E89" s="33"/>
      <c r="F89" s="33"/>
      <c r="G89" s="33"/>
      <c r="H89" s="33"/>
      <c r="I89" s="101"/>
      <c r="J89" s="33"/>
      <c r="K89" s="33"/>
      <c r="L89" s="36"/>
    </row>
    <row r="90" spans="2:12" s="1" customFormat="1" ht="12" customHeight="1">
      <c r="B90" s="32"/>
      <c r="C90" s="27" t="s">
        <v>22</v>
      </c>
      <c r="D90" s="33"/>
      <c r="E90" s="33"/>
      <c r="F90" s="25" t="str">
        <f>F12</f>
        <v>Chomutov</v>
      </c>
      <c r="G90" s="33"/>
      <c r="H90" s="33"/>
      <c r="I90" s="102" t="s">
        <v>24</v>
      </c>
      <c r="J90" s="53" t="str">
        <f>IF(J12="","",J12)</f>
        <v>19. 7. 2018</v>
      </c>
      <c r="K90" s="33"/>
      <c r="L90" s="36"/>
    </row>
    <row r="91" spans="2:12" s="1" customFormat="1" ht="6.95" customHeight="1">
      <c r="B91" s="32"/>
      <c r="C91" s="33"/>
      <c r="D91" s="33"/>
      <c r="E91" s="33"/>
      <c r="F91" s="33"/>
      <c r="G91" s="33"/>
      <c r="H91" s="33"/>
      <c r="I91" s="101"/>
      <c r="J91" s="33"/>
      <c r="K91" s="33"/>
      <c r="L91" s="36"/>
    </row>
    <row r="92" spans="2:12" s="1" customFormat="1" ht="12.6" customHeight="1">
      <c r="B92" s="32"/>
      <c r="C92" s="27" t="s">
        <v>26</v>
      </c>
      <c r="D92" s="33"/>
      <c r="E92" s="33"/>
      <c r="F92" s="25" t="str">
        <f>E15</f>
        <v>Statutární město Chomutov</v>
      </c>
      <c r="G92" s="33"/>
      <c r="H92" s="33"/>
      <c r="I92" s="102" t="s">
        <v>32</v>
      </c>
      <c r="J92" s="30" t="str">
        <f>E21</f>
        <v>ing.Břetislav Sedláček</v>
      </c>
      <c r="K92" s="33"/>
      <c r="L92" s="36"/>
    </row>
    <row r="93" spans="2:12" s="1" customFormat="1" ht="12.6" customHeight="1">
      <c r="B93" s="32"/>
      <c r="C93" s="27" t="s">
        <v>30</v>
      </c>
      <c r="D93" s="33"/>
      <c r="E93" s="33"/>
      <c r="F93" s="25" t="str">
        <f>IF(E18="","",E18)</f>
        <v>Vyplň údaj</v>
      </c>
      <c r="G93" s="33"/>
      <c r="H93" s="33"/>
      <c r="I93" s="102" t="s">
        <v>36</v>
      </c>
      <c r="J93" s="30" t="str">
        <f>E24</f>
        <v>Švandrlík Milan</v>
      </c>
      <c r="K93" s="33"/>
      <c r="L93" s="36"/>
    </row>
    <row r="94" spans="2:12" s="1" customFormat="1" ht="10.35" customHeight="1">
      <c r="B94" s="32"/>
      <c r="C94" s="33"/>
      <c r="D94" s="33"/>
      <c r="E94" s="33"/>
      <c r="F94" s="33"/>
      <c r="G94" s="33"/>
      <c r="H94" s="33"/>
      <c r="I94" s="101"/>
      <c r="J94" s="33"/>
      <c r="K94" s="33"/>
      <c r="L94" s="36"/>
    </row>
    <row r="95" spans="2:20" s="9" customFormat="1" ht="29.25" customHeight="1">
      <c r="B95" s="146"/>
      <c r="C95" s="147" t="s">
        <v>121</v>
      </c>
      <c r="D95" s="148" t="s">
        <v>60</v>
      </c>
      <c r="E95" s="148" t="s">
        <v>56</v>
      </c>
      <c r="F95" s="148" t="s">
        <v>57</v>
      </c>
      <c r="G95" s="148" t="s">
        <v>122</v>
      </c>
      <c r="H95" s="148" t="s">
        <v>123</v>
      </c>
      <c r="I95" s="149" t="s">
        <v>124</v>
      </c>
      <c r="J95" s="148" t="s">
        <v>100</v>
      </c>
      <c r="K95" s="150" t="s">
        <v>125</v>
      </c>
      <c r="L95" s="151"/>
      <c r="M95" s="62" t="s">
        <v>1</v>
      </c>
      <c r="N95" s="63" t="s">
        <v>45</v>
      </c>
      <c r="O95" s="63" t="s">
        <v>126</v>
      </c>
      <c r="P95" s="63" t="s">
        <v>127</v>
      </c>
      <c r="Q95" s="63" t="s">
        <v>128</v>
      </c>
      <c r="R95" s="63" t="s">
        <v>129</v>
      </c>
      <c r="S95" s="63" t="s">
        <v>130</v>
      </c>
      <c r="T95" s="64" t="s">
        <v>131</v>
      </c>
    </row>
    <row r="96" spans="2:63" s="1" customFormat="1" ht="22.9" customHeight="1">
      <c r="B96" s="32"/>
      <c r="C96" s="69" t="s">
        <v>132</v>
      </c>
      <c r="D96" s="33"/>
      <c r="E96" s="33"/>
      <c r="F96" s="33"/>
      <c r="G96" s="33"/>
      <c r="H96" s="33"/>
      <c r="I96" s="101"/>
      <c r="J96" s="152">
        <f>BK96</f>
        <v>0</v>
      </c>
      <c r="K96" s="33"/>
      <c r="L96" s="36"/>
      <c r="M96" s="65"/>
      <c r="N96" s="66"/>
      <c r="O96" s="66"/>
      <c r="P96" s="153">
        <f>P97+P298+P336+P340</f>
        <v>0</v>
      </c>
      <c r="Q96" s="66"/>
      <c r="R96" s="153">
        <f>R97+R298+R336+R340</f>
        <v>203.25978414</v>
      </c>
      <c r="S96" s="66"/>
      <c r="T96" s="154">
        <f>T97+T298+T336+T340</f>
        <v>360.586</v>
      </c>
      <c r="AT96" s="15" t="s">
        <v>74</v>
      </c>
      <c r="AU96" s="15" t="s">
        <v>102</v>
      </c>
      <c r="BK96" s="155">
        <f>BK97+BK298+BK336+BK340</f>
        <v>0</v>
      </c>
    </row>
    <row r="97" spans="2:63" s="10" customFormat="1" ht="25.9" customHeight="1">
      <c r="B97" s="156"/>
      <c r="C97" s="157"/>
      <c r="D97" s="158" t="s">
        <v>74</v>
      </c>
      <c r="E97" s="159" t="s">
        <v>133</v>
      </c>
      <c r="F97" s="159" t="s">
        <v>134</v>
      </c>
      <c r="G97" s="157"/>
      <c r="H97" s="157"/>
      <c r="I97" s="160"/>
      <c r="J97" s="161">
        <f>BK97</f>
        <v>0</v>
      </c>
      <c r="K97" s="157"/>
      <c r="L97" s="162"/>
      <c r="M97" s="163"/>
      <c r="N97" s="164"/>
      <c r="O97" s="164"/>
      <c r="P97" s="165">
        <f>P98+P184+P223+P242+P262+P283+P296</f>
        <v>0</v>
      </c>
      <c r="Q97" s="164"/>
      <c r="R97" s="165">
        <f>R98+R184+R223+R242+R262+R283+R296</f>
        <v>201.30257964</v>
      </c>
      <c r="S97" s="164"/>
      <c r="T97" s="166">
        <f>T98+T184+T223+T242+T262+T283+T296</f>
        <v>360.36</v>
      </c>
      <c r="AR97" s="167" t="s">
        <v>83</v>
      </c>
      <c r="AT97" s="168" t="s">
        <v>74</v>
      </c>
      <c r="AU97" s="168" t="s">
        <v>75</v>
      </c>
      <c r="AY97" s="167" t="s">
        <v>135</v>
      </c>
      <c r="BK97" s="169">
        <f>BK98+BK184+BK223+BK242+BK262+BK283+BK296</f>
        <v>0</v>
      </c>
    </row>
    <row r="98" spans="2:63" s="10" customFormat="1" ht="22.9" customHeight="1">
      <c r="B98" s="156"/>
      <c r="C98" s="157"/>
      <c r="D98" s="158" t="s">
        <v>74</v>
      </c>
      <c r="E98" s="170" t="s">
        <v>83</v>
      </c>
      <c r="F98" s="170" t="s">
        <v>136</v>
      </c>
      <c r="G98" s="157"/>
      <c r="H98" s="157"/>
      <c r="I98" s="160"/>
      <c r="J98" s="171">
        <f>BK98</f>
        <v>0</v>
      </c>
      <c r="K98" s="157"/>
      <c r="L98" s="162"/>
      <c r="M98" s="163"/>
      <c r="N98" s="164"/>
      <c r="O98" s="164"/>
      <c r="P98" s="165">
        <f>SUM(P99:P183)</f>
        <v>0</v>
      </c>
      <c r="Q98" s="164"/>
      <c r="R98" s="165">
        <f>SUM(R99:R183)</f>
        <v>14.08813</v>
      </c>
      <c r="S98" s="164"/>
      <c r="T98" s="166">
        <f>SUM(T99:T183)</f>
        <v>360.36</v>
      </c>
      <c r="AR98" s="167" t="s">
        <v>83</v>
      </c>
      <c r="AT98" s="168" t="s">
        <v>74</v>
      </c>
      <c r="AU98" s="168" t="s">
        <v>83</v>
      </c>
      <c r="AY98" s="167" t="s">
        <v>135</v>
      </c>
      <c r="BK98" s="169">
        <f>SUM(BK99:BK183)</f>
        <v>0</v>
      </c>
    </row>
    <row r="99" spans="2:65" s="1" customFormat="1" ht="30.6" customHeight="1">
      <c r="B99" s="32"/>
      <c r="C99" s="172" t="s">
        <v>83</v>
      </c>
      <c r="D99" s="172" t="s">
        <v>137</v>
      </c>
      <c r="E99" s="173" t="s">
        <v>138</v>
      </c>
      <c r="F99" s="174" t="s">
        <v>139</v>
      </c>
      <c r="G99" s="175" t="s">
        <v>140</v>
      </c>
      <c r="H99" s="176">
        <v>546</v>
      </c>
      <c r="I99" s="177"/>
      <c r="J99" s="178">
        <f>ROUND(I99*H99,2)</f>
        <v>0</v>
      </c>
      <c r="K99" s="174" t="s">
        <v>141</v>
      </c>
      <c r="L99" s="36"/>
      <c r="M99" s="179" t="s">
        <v>1</v>
      </c>
      <c r="N99" s="180" t="s">
        <v>46</v>
      </c>
      <c r="O99" s="58"/>
      <c r="P99" s="181">
        <f>O99*H99</f>
        <v>0</v>
      </c>
      <c r="Q99" s="181">
        <v>0</v>
      </c>
      <c r="R99" s="181">
        <f>Q99*H99</f>
        <v>0</v>
      </c>
      <c r="S99" s="181">
        <v>0.44</v>
      </c>
      <c r="T99" s="182">
        <f>S99*H99</f>
        <v>240.24</v>
      </c>
      <c r="AR99" s="15" t="s">
        <v>142</v>
      </c>
      <c r="AT99" s="15" t="s">
        <v>137</v>
      </c>
      <c r="AU99" s="15" t="s">
        <v>85</v>
      </c>
      <c r="AY99" s="15" t="s">
        <v>135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5" t="s">
        <v>83</v>
      </c>
      <c r="BK99" s="183">
        <f>ROUND(I99*H99,2)</f>
        <v>0</v>
      </c>
      <c r="BL99" s="15" t="s">
        <v>142</v>
      </c>
      <c r="BM99" s="15" t="s">
        <v>143</v>
      </c>
    </row>
    <row r="100" spans="2:51" s="11" customFormat="1" ht="12">
      <c r="B100" s="184"/>
      <c r="C100" s="185"/>
      <c r="D100" s="186" t="s">
        <v>144</v>
      </c>
      <c r="E100" s="187" t="s">
        <v>1</v>
      </c>
      <c r="F100" s="188" t="s">
        <v>145</v>
      </c>
      <c r="G100" s="185"/>
      <c r="H100" s="189">
        <v>546</v>
      </c>
      <c r="I100" s="190"/>
      <c r="J100" s="185"/>
      <c r="K100" s="185"/>
      <c r="L100" s="191"/>
      <c r="M100" s="192"/>
      <c r="N100" s="193"/>
      <c r="O100" s="193"/>
      <c r="P100" s="193"/>
      <c r="Q100" s="193"/>
      <c r="R100" s="193"/>
      <c r="S100" s="193"/>
      <c r="T100" s="194"/>
      <c r="AT100" s="195" t="s">
        <v>144</v>
      </c>
      <c r="AU100" s="195" t="s">
        <v>85</v>
      </c>
      <c r="AV100" s="11" t="s">
        <v>85</v>
      </c>
      <c r="AW100" s="11" t="s">
        <v>35</v>
      </c>
      <c r="AX100" s="11" t="s">
        <v>83</v>
      </c>
      <c r="AY100" s="195" t="s">
        <v>135</v>
      </c>
    </row>
    <row r="101" spans="2:65" s="1" customFormat="1" ht="30.6" customHeight="1">
      <c r="B101" s="32"/>
      <c r="C101" s="172" t="s">
        <v>85</v>
      </c>
      <c r="D101" s="172" t="s">
        <v>137</v>
      </c>
      <c r="E101" s="173" t="s">
        <v>146</v>
      </c>
      <c r="F101" s="174" t="s">
        <v>147</v>
      </c>
      <c r="G101" s="175" t="s">
        <v>140</v>
      </c>
      <c r="H101" s="176">
        <v>546</v>
      </c>
      <c r="I101" s="177"/>
      <c r="J101" s="178">
        <f>ROUND(I101*H101,2)</f>
        <v>0</v>
      </c>
      <c r="K101" s="174" t="s">
        <v>141</v>
      </c>
      <c r="L101" s="36"/>
      <c r="M101" s="179" t="s">
        <v>1</v>
      </c>
      <c r="N101" s="180" t="s">
        <v>46</v>
      </c>
      <c r="O101" s="58"/>
      <c r="P101" s="181">
        <f>O101*H101</f>
        <v>0</v>
      </c>
      <c r="Q101" s="181">
        <v>0</v>
      </c>
      <c r="R101" s="181">
        <f>Q101*H101</f>
        <v>0</v>
      </c>
      <c r="S101" s="181">
        <v>0.22</v>
      </c>
      <c r="T101" s="182">
        <f>S101*H101</f>
        <v>120.12</v>
      </c>
      <c r="AR101" s="15" t="s">
        <v>142</v>
      </c>
      <c r="AT101" s="15" t="s">
        <v>137</v>
      </c>
      <c r="AU101" s="15" t="s">
        <v>85</v>
      </c>
      <c r="AY101" s="15" t="s">
        <v>135</v>
      </c>
      <c r="BE101" s="183">
        <f>IF(N101="základní",J101,0)</f>
        <v>0</v>
      </c>
      <c r="BF101" s="183">
        <f>IF(N101="snížená",J101,0)</f>
        <v>0</v>
      </c>
      <c r="BG101" s="183">
        <f>IF(N101="zákl. přenesená",J101,0)</f>
        <v>0</v>
      </c>
      <c r="BH101" s="183">
        <f>IF(N101="sníž. přenesená",J101,0)</f>
        <v>0</v>
      </c>
      <c r="BI101" s="183">
        <f>IF(N101="nulová",J101,0)</f>
        <v>0</v>
      </c>
      <c r="BJ101" s="15" t="s">
        <v>83</v>
      </c>
      <c r="BK101" s="183">
        <f>ROUND(I101*H101,2)</f>
        <v>0</v>
      </c>
      <c r="BL101" s="15" t="s">
        <v>142</v>
      </c>
      <c r="BM101" s="15" t="s">
        <v>148</v>
      </c>
    </row>
    <row r="102" spans="2:51" s="11" customFormat="1" ht="12">
      <c r="B102" s="184"/>
      <c r="C102" s="185"/>
      <c r="D102" s="186" t="s">
        <v>144</v>
      </c>
      <c r="E102" s="187" t="s">
        <v>1</v>
      </c>
      <c r="F102" s="188" t="s">
        <v>145</v>
      </c>
      <c r="G102" s="185"/>
      <c r="H102" s="189">
        <v>546</v>
      </c>
      <c r="I102" s="190"/>
      <c r="J102" s="185"/>
      <c r="K102" s="185"/>
      <c r="L102" s="191"/>
      <c r="M102" s="192"/>
      <c r="N102" s="193"/>
      <c r="O102" s="193"/>
      <c r="P102" s="193"/>
      <c r="Q102" s="193"/>
      <c r="R102" s="193"/>
      <c r="S102" s="193"/>
      <c r="T102" s="194"/>
      <c r="AT102" s="195" t="s">
        <v>144</v>
      </c>
      <c r="AU102" s="195" t="s">
        <v>85</v>
      </c>
      <c r="AV102" s="11" t="s">
        <v>85</v>
      </c>
      <c r="AW102" s="11" t="s">
        <v>35</v>
      </c>
      <c r="AX102" s="11" t="s">
        <v>83</v>
      </c>
      <c r="AY102" s="195" t="s">
        <v>135</v>
      </c>
    </row>
    <row r="103" spans="2:65" s="1" customFormat="1" ht="20.45" customHeight="1">
      <c r="B103" s="32"/>
      <c r="C103" s="172" t="s">
        <v>149</v>
      </c>
      <c r="D103" s="172" t="s">
        <v>137</v>
      </c>
      <c r="E103" s="173" t="s">
        <v>150</v>
      </c>
      <c r="F103" s="174" t="s">
        <v>151</v>
      </c>
      <c r="G103" s="175" t="s">
        <v>152</v>
      </c>
      <c r="H103" s="176">
        <v>58.285</v>
      </c>
      <c r="I103" s="177"/>
      <c r="J103" s="178">
        <f>ROUND(I103*H103,2)</f>
        <v>0</v>
      </c>
      <c r="K103" s="174" t="s">
        <v>141</v>
      </c>
      <c r="L103" s="36"/>
      <c r="M103" s="179" t="s">
        <v>1</v>
      </c>
      <c r="N103" s="180" t="s">
        <v>46</v>
      </c>
      <c r="O103" s="58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AR103" s="15" t="s">
        <v>142</v>
      </c>
      <c r="AT103" s="15" t="s">
        <v>137</v>
      </c>
      <c r="AU103" s="15" t="s">
        <v>85</v>
      </c>
      <c r="AY103" s="15" t="s">
        <v>135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5" t="s">
        <v>83</v>
      </c>
      <c r="BK103" s="183">
        <f>ROUND(I103*H103,2)</f>
        <v>0</v>
      </c>
      <c r="BL103" s="15" t="s">
        <v>142</v>
      </c>
      <c r="BM103" s="15" t="s">
        <v>153</v>
      </c>
    </row>
    <row r="104" spans="2:51" s="12" customFormat="1" ht="12">
      <c r="B104" s="196"/>
      <c r="C104" s="197"/>
      <c r="D104" s="186" t="s">
        <v>144</v>
      </c>
      <c r="E104" s="198" t="s">
        <v>1</v>
      </c>
      <c r="F104" s="199" t="s">
        <v>154</v>
      </c>
      <c r="G104" s="197"/>
      <c r="H104" s="198" t="s">
        <v>1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144</v>
      </c>
      <c r="AU104" s="205" t="s">
        <v>85</v>
      </c>
      <c r="AV104" s="12" t="s">
        <v>83</v>
      </c>
      <c r="AW104" s="12" t="s">
        <v>35</v>
      </c>
      <c r="AX104" s="12" t="s">
        <v>75</v>
      </c>
      <c r="AY104" s="205" t="s">
        <v>135</v>
      </c>
    </row>
    <row r="105" spans="2:51" s="11" customFormat="1" ht="12">
      <c r="B105" s="184"/>
      <c r="C105" s="185"/>
      <c r="D105" s="186" t="s">
        <v>144</v>
      </c>
      <c r="E105" s="187" t="s">
        <v>1</v>
      </c>
      <c r="F105" s="188" t="s">
        <v>155</v>
      </c>
      <c r="G105" s="185"/>
      <c r="H105" s="189">
        <v>2.61</v>
      </c>
      <c r="I105" s="190"/>
      <c r="J105" s="185"/>
      <c r="K105" s="185"/>
      <c r="L105" s="191"/>
      <c r="M105" s="192"/>
      <c r="N105" s="193"/>
      <c r="O105" s="193"/>
      <c r="P105" s="193"/>
      <c r="Q105" s="193"/>
      <c r="R105" s="193"/>
      <c r="S105" s="193"/>
      <c r="T105" s="194"/>
      <c r="AT105" s="195" t="s">
        <v>144</v>
      </c>
      <c r="AU105" s="195" t="s">
        <v>85</v>
      </c>
      <c r="AV105" s="11" t="s">
        <v>85</v>
      </c>
      <c r="AW105" s="11" t="s">
        <v>35</v>
      </c>
      <c r="AX105" s="11" t="s">
        <v>75</v>
      </c>
      <c r="AY105" s="195" t="s">
        <v>135</v>
      </c>
    </row>
    <row r="106" spans="2:51" s="12" customFormat="1" ht="12">
      <c r="B106" s="196"/>
      <c r="C106" s="197"/>
      <c r="D106" s="186" t="s">
        <v>144</v>
      </c>
      <c r="E106" s="198" t="s">
        <v>1</v>
      </c>
      <c r="F106" s="199" t="s">
        <v>156</v>
      </c>
      <c r="G106" s="197"/>
      <c r="H106" s="198" t="s">
        <v>1</v>
      </c>
      <c r="I106" s="200"/>
      <c r="J106" s="197"/>
      <c r="K106" s="197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144</v>
      </c>
      <c r="AU106" s="205" t="s">
        <v>85</v>
      </c>
      <c r="AV106" s="12" t="s">
        <v>83</v>
      </c>
      <c r="AW106" s="12" t="s">
        <v>35</v>
      </c>
      <c r="AX106" s="12" t="s">
        <v>75</v>
      </c>
      <c r="AY106" s="205" t="s">
        <v>135</v>
      </c>
    </row>
    <row r="107" spans="2:51" s="11" customFormat="1" ht="12">
      <c r="B107" s="184"/>
      <c r="C107" s="185"/>
      <c r="D107" s="186" t="s">
        <v>144</v>
      </c>
      <c r="E107" s="187" t="s">
        <v>1</v>
      </c>
      <c r="F107" s="188" t="s">
        <v>157</v>
      </c>
      <c r="G107" s="185"/>
      <c r="H107" s="189">
        <v>5.055</v>
      </c>
      <c r="I107" s="190"/>
      <c r="J107" s="185"/>
      <c r="K107" s="185"/>
      <c r="L107" s="191"/>
      <c r="M107" s="192"/>
      <c r="N107" s="193"/>
      <c r="O107" s="193"/>
      <c r="P107" s="193"/>
      <c r="Q107" s="193"/>
      <c r="R107" s="193"/>
      <c r="S107" s="193"/>
      <c r="T107" s="194"/>
      <c r="AT107" s="195" t="s">
        <v>144</v>
      </c>
      <c r="AU107" s="195" t="s">
        <v>85</v>
      </c>
      <c r="AV107" s="11" t="s">
        <v>85</v>
      </c>
      <c r="AW107" s="11" t="s">
        <v>35</v>
      </c>
      <c r="AX107" s="11" t="s">
        <v>75</v>
      </c>
      <c r="AY107" s="195" t="s">
        <v>135</v>
      </c>
    </row>
    <row r="108" spans="2:51" s="12" customFormat="1" ht="12">
      <c r="B108" s="196"/>
      <c r="C108" s="197"/>
      <c r="D108" s="186" t="s">
        <v>144</v>
      </c>
      <c r="E108" s="198" t="s">
        <v>1</v>
      </c>
      <c r="F108" s="199" t="s">
        <v>158</v>
      </c>
      <c r="G108" s="197"/>
      <c r="H108" s="198" t="s">
        <v>1</v>
      </c>
      <c r="I108" s="200"/>
      <c r="J108" s="197"/>
      <c r="K108" s="197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144</v>
      </c>
      <c r="AU108" s="205" t="s">
        <v>85</v>
      </c>
      <c r="AV108" s="12" t="s">
        <v>83</v>
      </c>
      <c r="AW108" s="12" t="s">
        <v>35</v>
      </c>
      <c r="AX108" s="12" t="s">
        <v>75</v>
      </c>
      <c r="AY108" s="205" t="s">
        <v>135</v>
      </c>
    </row>
    <row r="109" spans="2:51" s="11" customFormat="1" ht="12">
      <c r="B109" s="184"/>
      <c r="C109" s="185"/>
      <c r="D109" s="186" t="s">
        <v>144</v>
      </c>
      <c r="E109" s="187" t="s">
        <v>1</v>
      </c>
      <c r="F109" s="188" t="s">
        <v>159</v>
      </c>
      <c r="G109" s="185"/>
      <c r="H109" s="189">
        <v>50.62</v>
      </c>
      <c r="I109" s="190"/>
      <c r="J109" s="185"/>
      <c r="K109" s="185"/>
      <c r="L109" s="191"/>
      <c r="M109" s="192"/>
      <c r="N109" s="193"/>
      <c r="O109" s="193"/>
      <c r="P109" s="193"/>
      <c r="Q109" s="193"/>
      <c r="R109" s="193"/>
      <c r="S109" s="193"/>
      <c r="T109" s="194"/>
      <c r="AT109" s="195" t="s">
        <v>144</v>
      </c>
      <c r="AU109" s="195" t="s">
        <v>85</v>
      </c>
      <c r="AV109" s="11" t="s">
        <v>85</v>
      </c>
      <c r="AW109" s="11" t="s">
        <v>35</v>
      </c>
      <c r="AX109" s="11" t="s">
        <v>75</v>
      </c>
      <c r="AY109" s="195" t="s">
        <v>135</v>
      </c>
    </row>
    <row r="110" spans="2:51" s="13" customFormat="1" ht="12">
      <c r="B110" s="206"/>
      <c r="C110" s="207"/>
      <c r="D110" s="186" t="s">
        <v>144</v>
      </c>
      <c r="E110" s="208" t="s">
        <v>1</v>
      </c>
      <c r="F110" s="209" t="s">
        <v>160</v>
      </c>
      <c r="G110" s="207"/>
      <c r="H110" s="210">
        <v>58.285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144</v>
      </c>
      <c r="AU110" s="216" t="s">
        <v>85</v>
      </c>
      <c r="AV110" s="13" t="s">
        <v>142</v>
      </c>
      <c r="AW110" s="13" t="s">
        <v>35</v>
      </c>
      <c r="AX110" s="13" t="s">
        <v>83</v>
      </c>
      <c r="AY110" s="216" t="s">
        <v>135</v>
      </c>
    </row>
    <row r="111" spans="2:65" s="1" customFormat="1" ht="20.45" customHeight="1">
      <c r="B111" s="32"/>
      <c r="C111" s="172" t="s">
        <v>142</v>
      </c>
      <c r="D111" s="172" t="s">
        <v>137</v>
      </c>
      <c r="E111" s="173" t="s">
        <v>161</v>
      </c>
      <c r="F111" s="174" t="s">
        <v>162</v>
      </c>
      <c r="G111" s="175" t="s">
        <v>152</v>
      </c>
      <c r="H111" s="176">
        <v>17.486</v>
      </c>
      <c r="I111" s="177"/>
      <c r="J111" s="178">
        <f>ROUND(I111*H111,2)</f>
        <v>0</v>
      </c>
      <c r="K111" s="174" t="s">
        <v>141</v>
      </c>
      <c r="L111" s="36"/>
      <c r="M111" s="179" t="s">
        <v>1</v>
      </c>
      <c r="N111" s="180" t="s">
        <v>46</v>
      </c>
      <c r="O111" s="58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AR111" s="15" t="s">
        <v>142</v>
      </c>
      <c r="AT111" s="15" t="s">
        <v>137</v>
      </c>
      <c r="AU111" s="15" t="s">
        <v>85</v>
      </c>
      <c r="AY111" s="15" t="s">
        <v>135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5" t="s">
        <v>83</v>
      </c>
      <c r="BK111" s="183">
        <f>ROUND(I111*H111,2)</f>
        <v>0</v>
      </c>
      <c r="BL111" s="15" t="s">
        <v>142</v>
      </c>
      <c r="BM111" s="15" t="s">
        <v>163</v>
      </c>
    </row>
    <row r="112" spans="2:51" s="11" customFormat="1" ht="12">
      <c r="B112" s="184"/>
      <c r="C112" s="185"/>
      <c r="D112" s="186" t="s">
        <v>144</v>
      </c>
      <c r="E112" s="187" t="s">
        <v>1</v>
      </c>
      <c r="F112" s="188" t="s">
        <v>164</v>
      </c>
      <c r="G112" s="185"/>
      <c r="H112" s="189">
        <v>17.486</v>
      </c>
      <c r="I112" s="190"/>
      <c r="J112" s="185"/>
      <c r="K112" s="185"/>
      <c r="L112" s="191"/>
      <c r="M112" s="192"/>
      <c r="N112" s="193"/>
      <c r="O112" s="193"/>
      <c r="P112" s="193"/>
      <c r="Q112" s="193"/>
      <c r="R112" s="193"/>
      <c r="S112" s="193"/>
      <c r="T112" s="194"/>
      <c r="AT112" s="195" t="s">
        <v>144</v>
      </c>
      <c r="AU112" s="195" t="s">
        <v>85</v>
      </c>
      <c r="AV112" s="11" t="s">
        <v>85</v>
      </c>
      <c r="AW112" s="11" t="s">
        <v>35</v>
      </c>
      <c r="AX112" s="11" t="s">
        <v>83</v>
      </c>
      <c r="AY112" s="195" t="s">
        <v>135</v>
      </c>
    </row>
    <row r="113" spans="2:65" s="1" customFormat="1" ht="20.45" customHeight="1">
      <c r="B113" s="32"/>
      <c r="C113" s="172" t="s">
        <v>165</v>
      </c>
      <c r="D113" s="172" t="s">
        <v>137</v>
      </c>
      <c r="E113" s="173" t="s">
        <v>166</v>
      </c>
      <c r="F113" s="174" t="s">
        <v>167</v>
      </c>
      <c r="G113" s="175" t="s">
        <v>152</v>
      </c>
      <c r="H113" s="176">
        <v>16.91</v>
      </c>
      <c r="I113" s="177"/>
      <c r="J113" s="178">
        <f>ROUND(I113*H113,2)</f>
        <v>0</v>
      </c>
      <c r="K113" s="174" t="s">
        <v>141</v>
      </c>
      <c r="L113" s="36"/>
      <c r="M113" s="179" t="s">
        <v>1</v>
      </c>
      <c r="N113" s="180" t="s">
        <v>46</v>
      </c>
      <c r="O113" s="58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5" t="s">
        <v>142</v>
      </c>
      <c r="AT113" s="15" t="s">
        <v>137</v>
      </c>
      <c r="AU113" s="15" t="s">
        <v>85</v>
      </c>
      <c r="AY113" s="15" t="s">
        <v>135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5" t="s">
        <v>83</v>
      </c>
      <c r="BK113" s="183">
        <f>ROUND(I113*H113,2)</f>
        <v>0</v>
      </c>
      <c r="BL113" s="15" t="s">
        <v>142</v>
      </c>
      <c r="BM113" s="15" t="s">
        <v>168</v>
      </c>
    </row>
    <row r="114" spans="2:51" s="12" customFormat="1" ht="12">
      <c r="B114" s="196"/>
      <c r="C114" s="197"/>
      <c r="D114" s="186" t="s">
        <v>144</v>
      </c>
      <c r="E114" s="198" t="s">
        <v>1</v>
      </c>
      <c r="F114" s="199" t="s">
        <v>169</v>
      </c>
      <c r="G114" s="197"/>
      <c r="H114" s="198" t="s">
        <v>1</v>
      </c>
      <c r="I114" s="200"/>
      <c r="J114" s="197"/>
      <c r="K114" s="197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144</v>
      </c>
      <c r="AU114" s="205" t="s">
        <v>85</v>
      </c>
      <c r="AV114" s="12" t="s">
        <v>83</v>
      </c>
      <c r="AW114" s="12" t="s">
        <v>35</v>
      </c>
      <c r="AX114" s="12" t="s">
        <v>75</v>
      </c>
      <c r="AY114" s="205" t="s">
        <v>135</v>
      </c>
    </row>
    <row r="115" spans="2:51" s="12" customFormat="1" ht="12">
      <c r="B115" s="196"/>
      <c r="C115" s="197"/>
      <c r="D115" s="186" t="s">
        <v>144</v>
      </c>
      <c r="E115" s="198" t="s">
        <v>1</v>
      </c>
      <c r="F115" s="199" t="s">
        <v>170</v>
      </c>
      <c r="G115" s="197"/>
      <c r="H115" s="198" t="s">
        <v>1</v>
      </c>
      <c r="I115" s="200"/>
      <c r="J115" s="197"/>
      <c r="K115" s="197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144</v>
      </c>
      <c r="AU115" s="205" t="s">
        <v>85</v>
      </c>
      <c r="AV115" s="12" t="s">
        <v>83</v>
      </c>
      <c r="AW115" s="12" t="s">
        <v>35</v>
      </c>
      <c r="AX115" s="12" t="s">
        <v>75</v>
      </c>
      <c r="AY115" s="205" t="s">
        <v>135</v>
      </c>
    </row>
    <row r="116" spans="2:51" s="11" customFormat="1" ht="12">
      <c r="B116" s="184"/>
      <c r="C116" s="185"/>
      <c r="D116" s="186" t="s">
        <v>144</v>
      </c>
      <c r="E116" s="187" t="s">
        <v>1</v>
      </c>
      <c r="F116" s="188" t="s">
        <v>171</v>
      </c>
      <c r="G116" s="185"/>
      <c r="H116" s="189">
        <v>1.25</v>
      </c>
      <c r="I116" s="190"/>
      <c r="J116" s="185"/>
      <c r="K116" s="185"/>
      <c r="L116" s="191"/>
      <c r="M116" s="192"/>
      <c r="N116" s="193"/>
      <c r="O116" s="193"/>
      <c r="P116" s="193"/>
      <c r="Q116" s="193"/>
      <c r="R116" s="193"/>
      <c r="S116" s="193"/>
      <c r="T116" s="194"/>
      <c r="AT116" s="195" t="s">
        <v>144</v>
      </c>
      <c r="AU116" s="195" t="s">
        <v>85</v>
      </c>
      <c r="AV116" s="11" t="s">
        <v>85</v>
      </c>
      <c r="AW116" s="11" t="s">
        <v>35</v>
      </c>
      <c r="AX116" s="11" t="s">
        <v>75</v>
      </c>
      <c r="AY116" s="195" t="s">
        <v>135</v>
      </c>
    </row>
    <row r="117" spans="2:51" s="12" customFormat="1" ht="12">
      <c r="B117" s="196"/>
      <c r="C117" s="197"/>
      <c r="D117" s="186" t="s">
        <v>144</v>
      </c>
      <c r="E117" s="198" t="s">
        <v>1</v>
      </c>
      <c r="F117" s="199" t="s">
        <v>172</v>
      </c>
      <c r="G117" s="197"/>
      <c r="H117" s="198" t="s">
        <v>1</v>
      </c>
      <c r="I117" s="200"/>
      <c r="J117" s="197"/>
      <c r="K117" s="197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144</v>
      </c>
      <c r="AU117" s="205" t="s">
        <v>85</v>
      </c>
      <c r="AV117" s="12" t="s">
        <v>83</v>
      </c>
      <c r="AW117" s="12" t="s">
        <v>35</v>
      </c>
      <c r="AX117" s="12" t="s">
        <v>75</v>
      </c>
      <c r="AY117" s="205" t="s">
        <v>135</v>
      </c>
    </row>
    <row r="118" spans="2:51" s="11" customFormat="1" ht="12">
      <c r="B118" s="184"/>
      <c r="C118" s="185"/>
      <c r="D118" s="186" t="s">
        <v>144</v>
      </c>
      <c r="E118" s="187" t="s">
        <v>1</v>
      </c>
      <c r="F118" s="188" t="s">
        <v>173</v>
      </c>
      <c r="G118" s="185"/>
      <c r="H118" s="189">
        <v>11.46</v>
      </c>
      <c r="I118" s="190"/>
      <c r="J118" s="185"/>
      <c r="K118" s="185"/>
      <c r="L118" s="191"/>
      <c r="M118" s="192"/>
      <c r="N118" s="193"/>
      <c r="O118" s="193"/>
      <c r="P118" s="193"/>
      <c r="Q118" s="193"/>
      <c r="R118" s="193"/>
      <c r="S118" s="193"/>
      <c r="T118" s="194"/>
      <c r="AT118" s="195" t="s">
        <v>144</v>
      </c>
      <c r="AU118" s="195" t="s">
        <v>85</v>
      </c>
      <c r="AV118" s="11" t="s">
        <v>85</v>
      </c>
      <c r="AW118" s="11" t="s">
        <v>35</v>
      </c>
      <c r="AX118" s="11" t="s">
        <v>75</v>
      </c>
      <c r="AY118" s="195" t="s">
        <v>135</v>
      </c>
    </row>
    <row r="119" spans="2:51" s="12" customFormat="1" ht="12">
      <c r="B119" s="196"/>
      <c r="C119" s="197"/>
      <c r="D119" s="186" t="s">
        <v>144</v>
      </c>
      <c r="E119" s="198" t="s">
        <v>1</v>
      </c>
      <c r="F119" s="199" t="s">
        <v>174</v>
      </c>
      <c r="G119" s="197"/>
      <c r="H119" s="198" t="s">
        <v>1</v>
      </c>
      <c r="I119" s="200"/>
      <c r="J119" s="197"/>
      <c r="K119" s="197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144</v>
      </c>
      <c r="AU119" s="205" t="s">
        <v>85</v>
      </c>
      <c r="AV119" s="12" t="s">
        <v>83</v>
      </c>
      <c r="AW119" s="12" t="s">
        <v>35</v>
      </c>
      <c r="AX119" s="12" t="s">
        <v>75</v>
      </c>
      <c r="AY119" s="205" t="s">
        <v>135</v>
      </c>
    </row>
    <row r="120" spans="2:51" s="11" customFormat="1" ht="12">
      <c r="B120" s="184"/>
      <c r="C120" s="185"/>
      <c r="D120" s="186" t="s">
        <v>144</v>
      </c>
      <c r="E120" s="187" t="s">
        <v>1</v>
      </c>
      <c r="F120" s="188" t="s">
        <v>175</v>
      </c>
      <c r="G120" s="185"/>
      <c r="H120" s="189">
        <v>4.2</v>
      </c>
      <c r="I120" s="190"/>
      <c r="J120" s="185"/>
      <c r="K120" s="185"/>
      <c r="L120" s="191"/>
      <c r="M120" s="192"/>
      <c r="N120" s="193"/>
      <c r="O120" s="193"/>
      <c r="P120" s="193"/>
      <c r="Q120" s="193"/>
      <c r="R120" s="193"/>
      <c r="S120" s="193"/>
      <c r="T120" s="194"/>
      <c r="AT120" s="195" t="s">
        <v>144</v>
      </c>
      <c r="AU120" s="195" t="s">
        <v>85</v>
      </c>
      <c r="AV120" s="11" t="s">
        <v>85</v>
      </c>
      <c r="AW120" s="11" t="s">
        <v>35</v>
      </c>
      <c r="AX120" s="11" t="s">
        <v>75</v>
      </c>
      <c r="AY120" s="195" t="s">
        <v>135</v>
      </c>
    </row>
    <row r="121" spans="2:51" s="13" customFormat="1" ht="12">
      <c r="B121" s="206"/>
      <c r="C121" s="207"/>
      <c r="D121" s="186" t="s">
        <v>144</v>
      </c>
      <c r="E121" s="208" t="s">
        <v>1</v>
      </c>
      <c r="F121" s="209" t="s">
        <v>160</v>
      </c>
      <c r="G121" s="207"/>
      <c r="H121" s="210">
        <v>16.91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144</v>
      </c>
      <c r="AU121" s="216" t="s">
        <v>85</v>
      </c>
      <c r="AV121" s="13" t="s">
        <v>142</v>
      </c>
      <c r="AW121" s="13" t="s">
        <v>35</v>
      </c>
      <c r="AX121" s="13" t="s">
        <v>83</v>
      </c>
      <c r="AY121" s="216" t="s">
        <v>135</v>
      </c>
    </row>
    <row r="122" spans="2:65" s="1" customFormat="1" ht="20.45" customHeight="1">
      <c r="B122" s="32"/>
      <c r="C122" s="172" t="s">
        <v>176</v>
      </c>
      <c r="D122" s="172" t="s">
        <v>137</v>
      </c>
      <c r="E122" s="173" t="s">
        <v>177</v>
      </c>
      <c r="F122" s="174" t="s">
        <v>178</v>
      </c>
      <c r="G122" s="175" t="s">
        <v>152</v>
      </c>
      <c r="H122" s="176">
        <v>5.073</v>
      </c>
      <c r="I122" s="177"/>
      <c r="J122" s="178">
        <f>ROUND(I122*H122,2)</f>
        <v>0</v>
      </c>
      <c r="K122" s="174" t="s">
        <v>141</v>
      </c>
      <c r="L122" s="36"/>
      <c r="M122" s="179" t="s">
        <v>1</v>
      </c>
      <c r="N122" s="180" t="s">
        <v>46</v>
      </c>
      <c r="O122" s="58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AR122" s="15" t="s">
        <v>142</v>
      </c>
      <c r="AT122" s="15" t="s">
        <v>137</v>
      </c>
      <c r="AU122" s="15" t="s">
        <v>85</v>
      </c>
      <c r="AY122" s="15" t="s">
        <v>135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5" t="s">
        <v>83</v>
      </c>
      <c r="BK122" s="183">
        <f>ROUND(I122*H122,2)</f>
        <v>0</v>
      </c>
      <c r="BL122" s="15" t="s">
        <v>142</v>
      </c>
      <c r="BM122" s="15" t="s">
        <v>179</v>
      </c>
    </row>
    <row r="123" spans="2:51" s="11" customFormat="1" ht="12">
      <c r="B123" s="184"/>
      <c r="C123" s="185"/>
      <c r="D123" s="186" t="s">
        <v>144</v>
      </c>
      <c r="E123" s="187" t="s">
        <v>1</v>
      </c>
      <c r="F123" s="188" t="s">
        <v>180</v>
      </c>
      <c r="G123" s="185"/>
      <c r="H123" s="189">
        <v>5.073</v>
      </c>
      <c r="I123" s="190"/>
      <c r="J123" s="185"/>
      <c r="K123" s="185"/>
      <c r="L123" s="191"/>
      <c r="M123" s="192"/>
      <c r="N123" s="193"/>
      <c r="O123" s="193"/>
      <c r="P123" s="193"/>
      <c r="Q123" s="193"/>
      <c r="R123" s="193"/>
      <c r="S123" s="193"/>
      <c r="T123" s="194"/>
      <c r="AT123" s="195" t="s">
        <v>144</v>
      </c>
      <c r="AU123" s="195" t="s">
        <v>85</v>
      </c>
      <c r="AV123" s="11" t="s">
        <v>85</v>
      </c>
      <c r="AW123" s="11" t="s">
        <v>35</v>
      </c>
      <c r="AX123" s="11" t="s">
        <v>83</v>
      </c>
      <c r="AY123" s="195" t="s">
        <v>135</v>
      </c>
    </row>
    <row r="124" spans="2:65" s="1" customFormat="1" ht="20.45" customHeight="1">
      <c r="B124" s="32"/>
      <c r="C124" s="172" t="s">
        <v>181</v>
      </c>
      <c r="D124" s="172" t="s">
        <v>137</v>
      </c>
      <c r="E124" s="173" t="s">
        <v>182</v>
      </c>
      <c r="F124" s="174" t="s">
        <v>183</v>
      </c>
      <c r="G124" s="175" t="s">
        <v>152</v>
      </c>
      <c r="H124" s="176">
        <v>35.64</v>
      </c>
      <c r="I124" s="177"/>
      <c r="J124" s="178">
        <f>ROUND(I124*H124,2)</f>
        <v>0</v>
      </c>
      <c r="K124" s="174" t="s">
        <v>141</v>
      </c>
      <c r="L124" s="36"/>
      <c r="M124" s="179" t="s">
        <v>1</v>
      </c>
      <c r="N124" s="180" t="s">
        <v>46</v>
      </c>
      <c r="O124" s="58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AR124" s="15" t="s">
        <v>142</v>
      </c>
      <c r="AT124" s="15" t="s">
        <v>137</v>
      </c>
      <c r="AU124" s="15" t="s">
        <v>85</v>
      </c>
      <c r="AY124" s="15" t="s">
        <v>135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5" t="s">
        <v>83</v>
      </c>
      <c r="BK124" s="183">
        <f>ROUND(I124*H124,2)</f>
        <v>0</v>
      </c>
      <c r="BL124" s="15" t="s">
        <v>142</v>
      </c>
      <c r="BM124" s="15" t="s">
        <v>184</v>
      </c>
    </row>
    <row r="125" spans="2:51" s="11" customFormat="1" ht="12">
      <c r="B125" s="184"/>
      <c r="C125" s="185"/>
      <c r="D125" s="186" t="s">
        <v>144</v>
      </c>
      <c r="E125" s="187" t="s">
        <v>1</v>
      </c>
      <c r="F125" s="188" t="s">
        <v>185</v>
      </c>
      <c r="G125" s="185"/>
      <c r="H125" s="189">
        <v>35.64</v>
      </c>
      <c r="I125" s="190"/>
      <c r="J125" s="185"/>
      <c r="K125" s="185"/>
      <c r="L125" s="191"/>
      <c r="M125" s="192"/>
      <c r="N125" s="193"/>
      <c r="O125" s="193"/>
      <c r="P125" s="193"/>
      <c r="Q125" s="193"/>
      <c r="R125" s="193"/>
      <c r="S125" s="193"/>
      <c r="T125" s="194"/>
      <c r="AT125" s="195" t="s">
        <v>144</v>
      </c>
      <c r="AU125" s="195" t="s">
        <v>85</v>
      </c>
      <c r="AV125" s="11" t="s">
        <v>85</v>
      </c>
      <c r="AW125" s="11" t="s">
        <v>35</v>
      </c>
      <c r="AX125" s="11" t="s">
        <v>83</v>
      </c>
      <c r="AY125" s="195" t="s">
        <v>135</v>
      </c>
    </row>
    <row r="126" spans="2:65" s="1" customFormat="1" ht="20.45" customHeight="1">
      <c r="B126" s="32"/>
      <c r="C126" s="172" t="s">
        <v>186</v>
      </c>
      <c r="D126" s="172" t="s">
        <v>137</v>
      </c>
      <c r="E126" s="173" t="s">
        <v>187</v>
      </c>
      <c r="F126" s="174" t="s">
        <v>188</v>
      </c>
      <c r="G126" s="175" t="s">
        <v>152</v>
      </c>
      <c r="H126" s="176">
        <v>10.692</v>
      </c>
      <c r="I126" s="177"/>
      <c r="J126" s="178">
        <f>ROUND(I126*H126,2)</f>
        <v>0</v>
      </c>
      <c r="K126" s="174" t="s">
        <v>141</v>
      </c>
      <c r="L126" s="36"/>
      <c r="M126" s="179" t="s">
        <v>1</v>
      </c>
      <c r="N126" s="180" t="s">
        <v>46</v>
      </c>
      <c r="O126" s="58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AR126" s="15" t="s">
        <v>142</v>
      </c>
      <c r="AT126" s="15" t="s">
        <v>137</v>
      </c>
      <c r="AU126" s="15" t="s">
        <v>85</v>
      </c>
      <c r="AY126" s="15" t="s">
        <v>135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5" t="s">
        <v>83</v>
      </c>
      <c r="BK126" s="183">
        <f>ROUND(I126*H126,2)</f>
        <v>0</v>
      </c>
      <c r="BL126" s="15" t="s">
        <v>142</v>
      </c>
      <c r="BM126" s="15" t="s">
        <v>189</v>
      </c>
    </row>
    <row r="127" spans="2:51" s="11" customFormat="1" ht="12">
      <c r="B127" s="184"/>
      <c r="C127" s="185"/>
      <c r="D127" s="186" t="s">
        <v>144</v>
      </c>
      <c r="E127" s="187" t="s">
        <v>1</v>
      </c>
      <c r="F127" s="188" t="s">
        <v>190</v>
      </c>
      <c r="G127" s="185"/>
      <c r="H127" s="189">
        <v>10.692</v>
      </c>
      <c r="I127" s="190"/>
      <c r="J127" s="185"/>
      <c r="K127" s="185"/>
      <c r="L127" s="191"/>
      <c r="M127" s="192"/>
      <c r="N127" s="193"/>
      <c r="O127" s="193"/>
      <c r="P127" s="193"/>
      <c r="Q127" s="193"/>
      <c r="R127" s="193"/>
      <c r="S127" s="193"/>
      <c r="T127" s="194"/>
      <c r="AT127" s="195" t="s">
        <v>144</v>
      </c>
      <c r="AU127" s="195" t="s">
        <v>85</v>
      </c>
      <c r="AV127" s="11" t="s">
        <v>85</v>
      </c>
      <c r="AW127" s="11" t="s">
        <v>35</v>
      </c>
      <c r="AX127" s="11" t="s">
        <v>83</v>
      </c>
      <c r="AY127" s="195" t="s">
        <v>135</v>
      </c>
    </row>
    <row r="128" spans="2:65" s="1" customFormat="1" ht="30.6" customHeight="1">
      <c r="B128" s="32"/>
      <c r="C128" s="172" t="s">
        <v>191</v>
      </c>
      <c r="D128" s="172" t="s">
        <v>137</v>
      </c>
      <c r="E128" s="173" t="s">
        <v>192</v>
      </c>
      <c r="F128" s="174" t="s">
        <v>193</v>
      </c>
      <c r="G128" s="175" t="s">
        <v>152</v>
      </c>
      <c r="H128" s="176">
        <v>184.46</v>
      </c>
      <c r="I128" s="177"/>
      <c r="J128" s="178">
        <f>ROUND(I128*H128,2)</f>
        <v>0</v>
      </c>
      <c r="K128" s="174" t="s">
        <v>141</v>
      </c>
      <c r="L128" s="36"/>
      <c r="M128" s="179" t="s">
        <v>1</v>
      </c>
      <c r="N128" s="180" t="s">
        <v>46</v>
      </c>
      <c r="O128" s="58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AR128" s="15" t="s">
        <v>142</v>
      </c>
      <c r="AT128" s="15" t="s">
        <v>137</v>
      </c>
      <c r="AU128" s="15" t="s">
        <v>85</v>
      </c>
      <c r="AY128" s="15" t="s">
        <v>135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5" t="s">
        <v>83</v>
      </c>
      <c r="BK128" s="183">
        <f>ROUND(I128*H128,2)</f>
        <v>0</v>
      </c>
      <c r="BL128" s="15" t="s">
        <v>142</v>
      </c>
      <c r="BM128" s="15" t="s">
        <v>194</v>
      </c>
    </row>
    <row r="129" spans="2:51" s="12" customFormat="1" ht="12">
      <c r="B129" s="196"/>
      <c r="C129" s="197"/>
      <c r="D129" s="186" t="s">
        <v>144</v>
      </c>
      <c r="E129" s="198" t="s">
        <v>1</v>
      </c>
      <c r="F129" s="199" t="s">
        <v>195</v>
      </c>
      <c r="G129" s="197"/>
      <c r="H129" s="198" t="s">
        <v>1</v>
      </c>
      <c r="I129" s="200"/>
      <c r="J129" s="197"/>
      <c r="K129" s="197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144</v>
      </c>
      <c r="AU129" s="205" t="s">
        <v>85</v>
      </c>
      <c r="AV129" s="12" t="s">
        <v>83</v>
      </c>
      <c r="AW129" s="12" t="s">
        <v>35</v>
      </c>
      <c r="AX129" s="12" t="s">
        <v>75</v>
      </c>
      <c r="AY129" s="205" t="s">
        <v>135</v>
      </c>
    </row>
    <row r="130" spans="2:51" s="11" customFormat="1" ht="12">
      <c r="B130" s="184"/>
      <c r="C130" s="185"/>
      <c r="D130" s="186" t="s">
        <v>144</v>
      </c>
      <c r="E130" s="187" t="s">
        <v>1</v>
      </c>
      <c r="F130" s="188" t="s">
        <v>196</v>
      </c>
      <c r="G130" s="185"/>
      <c r="H130" s="189">
        <v>110.835</v>
      </c>
      <c r="I130" s="190"/>
      <c r="J130" s="185"/>
      <c r="K130" s="185"/>
      <c r="L130" s="191"/>
      <c r="M130" s="192"/>
      <c r="N130" s="193"/>
      <c r="O130" s="193"/>
      <c r="P130" s="193"/>
      <c r="Q130" s="193"/>
      <c r="R130" s="193"/>
      <c r="S130" s="193"/>
      <c r="T130" s="194"/>
      <c r="AT130" s="195" t="s">
        <v>144</v>
      </c>
      <c r="AU130" s="195" t="s">
        <v>85</v>
      </c>
      <c r="AV130" s="11" t="s">
        <v>85</v>
      </c>
      <c r="AW130" s="11" t="s">
        <v>35</v>
      </c>
      <c r="AX130" s="11" t="s">
        <v>75</v>
      </c>
      <c r="AY130" s="195" t="s">
        <v>135</v>
      </c>
    </row>
    <row r="131" spans="2:51" s="12" customFormat="1" ht="12">
      <c r="B131" s="196"/>
      <c r="C131" s="197"/>
      <c r="D131" s="186" t="s">
        <v>144</v>
      </c>
      <c r="E131" s="198" t="s">
        <v>1</v>
      </c>
      <c r="F131" s="199" t="s">
        <v>197</v>
      </c>
      <c r="G131" s="197"/>
      <c r="H131" s="198" t="s">
        <v>1</v>
      </c>
      <c r="I131" s="200"/>
      <c r="J131" s="197"/>
      <c r="K131" s="197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144</v>
      </c>
      <c r="AU131" s="205" t="s">
        <v>85</v>
      </c>
      <c r="AV131" s="12" t="s">
        <v>83</v>
      </c>
      <c r="AW131" s="12" t="s">
        <v>35</v>
      </c>
      <c r="AX131" s="12" t="s">
        <v>75</v>
      </c>
      <c r="AY131" s="205" t="s">
        <v>135</v>
      </c>
    </row>
    <row r="132" spans="2:51" s="11" customFormat="1" ht="12">
      <c r="B132" s="184"/>
      <c r="C132" s="185"/>
      <c r="D132" s="186" t="s">
        <v>144</v>
      </c>
      <c r="E132" s="187" t="s">
        <v>1</v>
      </c>
      <c r="F132" s="188" t="s">
        <v>198</v>
      </c>
      <c r="G132" s="185"/>
      <c r="H132" s="189">
        <v>73.625</v>
      </c>
      <c r="I132" s="190"/>
      <c r="J132" s="185"/>
      <c r="K132" s="185"/>
      <c r="L132" s="191"/>
      <c r="M132" s="192"/>
      <c r="N132" s="193"/>
      <c r="O132" s="193"/>
      <c r="P132" s="193"/>
      <c r="Q132" s="193"/>
      <c r="R132" s="193"/>
      <c r="S132" s="193"/>
      <c r="T132" s="194"/>
      <c r="AT132" s="195" t="s">
        <v>144</v>
      </c>
      <c r="AU132" s="195" t="s">
        <v>85</v>
      </c>
      <c r="AV132" s="11" t="s">
        <v>85</v>
      </c>
      <c r="AW132" s="11" t="s">
        <v>35</v>
      </c>
      <c r="AX132" s="11" t="s">
        <v>75</v>
      </c>
      <c r="AY132" s="195" t="s">
        <v>135</v>
      </c>
    </row>
    <row r="133" spans="2:51" s="13" customFormat="1" ht="12">
      <c r="B133" s="206"/>
      <c r="C133" s="207"/>
      <c r="D133" s="186" t="s">
        <v>144</v>
      </c>
      <c r="E133" s="208" t="s">
        <v>1</v>
      </c>
      <c r="F133" s="209" t="s">
        <v>160</v>
      </c>
      <c r="G133" s="207"/>
      <c r="H133" s="210">
        <v>184.46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144</v>
      </c>
      <c r="AU133" s="216" t="s">
        <v>85</v>
      </c>
      <c r="AV133" s="13" t="s">
        <v>142</v>
      </c>
      <c r="AW133" s="13" t="s">
        <v>35</v>
      </c>
      <c r="AX133" s="13" t="s">
        <v>83</v>
      </c>
      <c r="AY133" s="216" t="s">
        <v>135</v>
      </c>
    </row>
    <row r="134" spans="2:65" s="1" customFormat="1" ht="30.6" customHeight="1">
      <c r="B134" s="32"/>
      <c r="C134" s="172" t="s">
        <v>199</v>
      </c>
      <c r="D134" s="172" t="s">
        <v>137</v>
      </c>
      <c r="E134" s="173" t="s">
        <v>200</v>
      </c>
      <c r="F134" s="174" t="s">
        <v>201</v>
      </c>
      <c r="G134" s="175" t="s">
        <v>152</v>
      </c>
      <c r="H134" s="176">
        <v>7.1</v>
      </c>
      <c r="I134" s="177"/>
      <c r="J134" s="178">
        <f>ROUND(I134*H134,2)</f>
        <v>0</v>
      </c>
      <c r="K134" s="174" t="s">
        <v>141</v>
      </c>
      <c r="L134" s="36"/>
      <c r="M134" s="179" t="s">
        <v>1</v>
      </c>
      <c r="N134" s="180" t="s">
        <v>46</v>
      </c>
      <c r="O134" s="58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AR134" s="15" t="s">
        <v>142</v>
      </c>
      <c r="AT134" s="15" t="s">
        <v>137</v>
      </c>
      <c r="AU134" s="15" t="s">
        <v>85</v>
      </c>
      <c r="AY134" s="15" t="s">
        <v>135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5" t="s">
        <v>83</v>
      </c>
      <c r="BK134" s="183">
        <f>ROUND(I134*H134,2)</f>
        <v>0</v>
      </c>
      <c r="BL134" s="15" t="s">
        <v>142</v>
      </c>
      <c r="BM134" s="15" t="s">
        <v>202</v>
      </c>
    </row>
    <row r="135" spans="2:51" s="12" customFormat="1" ht="12">
      <c r="B135" s="196"/>
      <c r="C135" s="197"/>
      <c r="D135" s="186" t="s">
        <v>144</v>
      </c>
      <c r="E135" s="198" t="s">
        <v>1</v>
      </c>
      <c r="F135" s="199" t="s">
        <v>203</v>
      </c>
      <c r="G135" s="197"/>
      <c r="H135" s="198" t="s">
        <v>1</v>
      </c>
      <c r="I135" s="200"/>
      <c r="J135" s="197"/>
      <c r="K135" s="197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144</v>
      </c>
      <c r="AU135" s="205" t="s">
        <v>85</v>
      </c>
      <c r="AV135" s="12" t="s">
        <v>83</v>
      </c>
      <c r="AW135" s="12" t="s">
        <v>35</v>
      </c>
      <c r="AX135" s="12" t="s">
        <v>75</v>
      </c>
      <c r="AY135" s="205" t="s">
        <v>135</v>
      </c>
    </row>
    <row r="136" spans="2:51" s="11" customFormat="1" ht="12">
      <c r="B136" s="184"/>
      <c r="C136" s="185"/>
      <c r="D136" s="186" t="s">
        <v>144</v>
      </c>
      <c r="E136" s="187" t="s">
        <v>1</v>
      </c>
      <c r="F136" s="188" t="s">
        <v>204</v>
      </c>
      <c r="G136" s="185"/>
      <c r="H136" s="189">
        <v>7.1</v>
      </c>
      <c r="I136" s="190"/>
      <c r="J136" s="185"/>
      <c r="K136" s="185"/>
      <c r="L136" s="191"/>
      <c r="M136" s="192"/>
      <c r="N136" s="193"/>
      <c r="O136" s="193"/>
      <c r="P136" s="193"/>
      <c r="Q136" s="193"/>
      <c r="R136" s="193"/>
      <c r="S136" s="193"/>
      <c r="T136" s="194"/>
      <c r="AT136" s="195" t="s">
        <v>144</v>
      </c>
      <c r="AU136" s="195" t="s">
        <v>85</v>
      </c>
      <c r="AV136" s="11" t="s">
        <v>85</v>
      </c>
      <c r="AW136" s="11" t="s">
        <v>35</v>
      </c>
      <c r="AX136" s="11" t="s">
        <v>83</v>
      </c>
      <c r="AY136" s="195" t="s">
        <v>135</v>
      </c>
    </row>
    <row r="137" spans="2:65" s="1" customFormat="1" ht="30.6" customHeight="1">
      <c r="B137" s="32"/>
      <c r="C137" s="172" t="s">
        <v>205</v>
      </c>
      <c r="D137" s="172" t="s">
        <v>137</v>
      </c>
      <c r="E137" s="173" t="s">
        <v>206</v>
      </c>
      <c r="F137" s="174" t="s">
        <v>207</v>
      </c>
      <c r="G137" s="175" t="s">
        <v>152</v>
      </c>
      <c r="H137" s="176">
        <v>71</v>
      </c>
      <c r="I137" s="177"/>
      <c r="J137" s="178">
        <f>ROUND(I137*H137,2)</f>
        <v>0</v>
      </c>
      <c r="K137" s="174" t="s">
        <v>141</v>
      </c>
      <c r="L137" s="36"/>
      <c r="M137" s="179" t="s">
        <v>1</v>
      </c>
      <c r="N137" s="180" t="s">
        <v>46</v>
      </c>
      <c r="O137" s="58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AR137" s="15" t="s">
        <v>142</v>
      </c>
      <c r="AT137" s="15" t="s">
        <v>137</v>
      </c>
      <c r="AU137" s="15" t="s">
        <v>85</v>
      </c>
      <c r="AY137" s="15" t="s">
        <v>135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5" t="s">
        <v>83</v>
      </c>
      <c r="BK137" s="183">
        <f>ROUND(I137*H137,2)</f>
        <v>0</v>
      </c>
      <c r="BL137" s="15" t="s">
        <v>142</v>
      </c>
      <c r="BM137" s="15" t="s">
        <v>208</v>
      </c>
    </row>
    <row r="138" spans="2:51" s="12" customFormat="1" ht="12">
      <c r="B138" s="196"/>
      <c r="C138" s="197"/>
      <c r="D138" s="186" t="s">
        <v>144</v>
      </c>
      <c r="E138" s="198" t="s">
        <v>1</v>
      </c>
      <c r="F138" s="199" t="s">
        <v>209</v>
      </c>
      <c r="G138" s="197"/>
      <c r="H138" s="198" t="s">
        <v>1</v>
      </c>
      <c r="I138" s="200"/>
      <c r="J138" s="197"/>
      <c r="K138" s="197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144</v>
      </c>
      <c r="AU138" s="205" t="s">
        <v>85</v>
      </c>
      <c r="AV138" s="12" t="s">
        <v>83</v>
      </c>
      <c r="AW138" s="12" t="s">
        <v>35</v>
      </c>
      <c r="AX138" s="12" t="s">
        <v>75</v>
      </c>
      <c r="AY138" s="205" t="s">
        <v>135</v>
      </c>
    </row>
    <row r="139" spans="2:51" s="11" customFormat="1" ht="12">
      <c r="B139" s="184"/>
      <c r="C139" s="185"/>
      <c r="D139" s="186" t="s">
        <v>144</v>
      </c>
      <c r="E139" s="187" t="s">
        <v>1</v>
      </c>
      <c r="F139" s="188" t="s">
        <v>210</v>
      </c>
      <c r="G139" s="185"/>
      <c r="H139" s="189">
        <v>71</v>
      </c>
      <c r="I139" s="190"/>
      <c r="J139" s="185"/>
      <c r="K139" s="185"/>
      <c r="L139" s="191"/>
      <c r="M139" s="192"/>
      <c r="N139" s="193"/>
      <c r="O139" s="193"/>
      <c r="P139" s="193"/>
      <c r="Q139" s="193"/>
      <c r="R139" s="193"/>
      <c r="S139" s="193"/>
      <c r="T139" s="194"/>
      <c r="AT139" s="195" t="s">
        <v>144</v>
      </c>
      <c r="AU139" s="195" t="s">
        <v>85</v>
      </c>
      <c r="AV139" s="11" t="s">
        <v>85</v>
      </c>
      <c r="AW139" s="11" t="s">
        <v>35</v>
      </c>
      <c r="AX139" s="11" t="s">
        <v>83</v>
      </c>
      <c r="AY139" s="195" t="s">
        <v>135</v>
      </c>
    </row>
    <row r="140" spans="2:65" s="1" customFormat="1" ht="20.45" customHeight="1">
      <c r="B140" s="32"/>
      <c r="C140" s="172" t="s">
        <v>211</v>
      </c>
      <c r="D140" s="172" t="s">
        <v>137</v>
      </c>
      <c r="E140" s="173" t="s">
        <v>212</v>
      </c>
      <c r="F140" s="174" t="s">
        <v>213</v>
      </c>
      <c r="G140" s="175" t="s">
        <v>152</v>
      </c>
      <c r="H140" s="176">
        <v>73.625</v>
      </c>
      <c r="I140" s="177"/>
      <c r="J140" s="178">
        <f>ROUND(I140*H140,2)</f>
        <v>0</v>
      </c>
      <c r="K140" s="174" t="s">
        <v>141</v>
      </c>
      <c r="L140" s="36"/>
      <c r="M140" s="179" t="s">
        <v>1</v>
      </c>
      <c r="N140" s="180" t="s">
        <v>46</v>
      </c>
      <c r="O140" s="58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15" t="s">
        <v>142</v>
      </c>
      <c r="AT140" s="15" t="s">
        <v>137</v>
      </c>
      <c r="AU140" s="15" t="s">
        <v>85</v>
      </c>
      <c r="AY140" s="15" t="s">
        <v>135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5" t="s">
        <v>83</v>
      </c>
      <c r="BK140" s="183">
        <f>ROUND(I140*H140,2)</f>
        <v>0</v>
      </c>
      <c r="BL140" s="15" t="s">
        <v>142</v>
      </c>
      <c r="BM140" s="15" t="s">
        <v>214</v>
      </c>
    </row>
    <row r="141" spans="2:51" s="12" customFormat="1" ht="12">
      <c r="B141" s="196"/>
      <c r="C141" s="197"/>
      <c r="D141" s="186" t="s">
        <v>144</v>
      </c>
      <c r="E141" s="198" t="s">
        <v>1</v>
      </c>
      <c r="F141" s="199" t="s">
        <v>215</v>
      </c>
      <c r="G141" s="197"/>
      <c r="H141" s="198" t="s">
        <v>1</v>
      </c>
      <c r="I141" s="200"/>
      <c r="J141" s="197"/>
      <c r="K141" s="197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144</v>
      </c>
      <c r="AU141" s="205" t="s">
        <v>85</v>
      </c>
      <c r="AV141" s="12" t="s">
        <v>83</v>
      </c>
      <c r="AW141" s="12" t="s">
        <v>35</v>
      </c>
      <c r="AX141" s="12" t="s">
        <v>75</v>
      </c>
      <c r="AY141" s="205" t="s">
        <v>135</v>
      </c>
    </row>
    <row r="142" spans="2:51" s="11" customFormat="1" ht="12">
      <c r="B142" s="184"/>
      <c r="C142" s="185"/>
      <c r="D142" s="186" t="s">
        <v>144</v>
      </c>
      <c r="E142" s="187" t="s">
        <v>1</v>
      </c>
      <c r="F142" s="188" t="s">
        <v>198</v>
      </c>
      <c r="G142" s="185"/>
      <c r="H142" s="189">
        <v>73.625</v>
      </c>
      <c r="I142" s="190"/>
      <c r="J142" s="185"/>
      <c r="K142" s="185"/>
      <c r="L142" s="191"/>
      <c r="M142" s="192"/>
      <c r="N142" s="193"/>
      <c r="O142" s="193"/>
      <c r="P142" s="193"/>
      <c r="Q142" s="193"/>
      <c r="R142" s="193"/>
      <c r="S142" s="193"/>
      <c r="T142" s="194"/>
      <c r="AT142" s="195" t="s">
        <v>144</v>
      </c>
      <c r="AU142" s="195" t="s">
        <v>85</v>
      </c>
      <c r="AV142" s="11" t="s">
        <v>85</v>
      </c>
      <c r="AW142" s="11" t="s">
        <v>35</v>
      </c>
      <c r="AX142" s="11" t="s">
        <v>83</v>
      </c>
      <c r="AY142" s="195" t="s">
        <v>135</v>
      </c>
    </row>
    <row r="143" spans="2:65" s="1" customFormat="1" ht="30.6" customHeight="1">
      <c r="B143" s="32"/>
      <c r="C143" s="172" t="s">
        <v>216</v>
      </c>
      <c r="D143" s="172" t="s">
        <v>137</v>
      </c>
      <c r="E143" s="173" t="s">
        <v>217</v>
      </c>
      <c r="F143" s="174" t="s">
        <v>218</v>
      </c>
      <c r="G143" s="175" t="s">
        <v>152</v>
      </c>
      <c r="H143" s="176">
        <v>73.625</v>
      </c>
      <c r="I143" s="177"/>
      <c r="J143" s="178">
        <f>ROUND(I143*H143,2)</f>
        <v>0</v>
      </c>
      <c r="K143" s="174" t="s">
        <v>141</v>
      </c>
      <c r="L143" s="36"/>
      <c r="M143" s="179" t="s">
        <v>1</v>
      </c>
      <c r="N143" s="180" t="s">
        <v>46</v>
      </c>
      <c r="O143" s="58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AR143" s="15" t="s">
        <v>142</v>
      </c>
      <c r="AT143" s="15" t="s">
        <v>137</v>
      </c>
      <c r="AU143" s="15" t="s">
        <v>85</v>
      </c>
      <c r="AY143" s="15" t="s">
        <v>135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5" t="s">
        <v>83</v>
      </c>
      <c r="BK143" s="183">
        <f>ROUND(I143*H143,2)</f>
        <v>0</v>
      </c>
      <c r="BL143" s="15" t="s">
        <v>142</v>
      </c>
      <c r="BM143" s="15" t="s">
        <v>219</v>
      </c>
    </row>
    <row r="144" spans="2:51" s="12" customFormat="1" ht="12">
      <c r="B144" s="196"/>
      <c r="C144" s="197"/>
      <c r="D144" s="186" t="s">
        <v>144</v>
      </c>
      <c r="E144" s="198" t="s">
        <v>1</v>
      </c>
      <c r="F144" s="199" t="s">
        <v>220</v>
      </c>
      <c r="G144" s="197"/>
      <c r="H144" s="198" t="s">
        <v>1</v>
      </c>
      <c r="I144" s="200"/>
      <c r="J144" s="197"/>
      <c r="K144" s="197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144</v>
      </c>
      <c r="AU144" s="205" t="s">
        <v>85</v>
      </c>
      <c r="AV144" s="12" t="s">
        <v>83</v>
      </c>
      <c r="AW144" s="12" t="s">
        <v>35</v>
      </c>
      <c r="AX144" s="12" t="s">
        <v>75</v>
      </c>
      <c r="AY144" s="205" t="s">
        <v>135</v>
      </c>
    </row>
    <row r="145" spans="2:51" s="12" customFormat="1" ht="12">
      <c r="B145" s="196"/>
      <c r="C145" s="197"/>
      <c r="D145" s="186" t="s">
        <v>144</v>
      </c>
      <c r="E145" s="198" t="s">
        <v>1</v>
      </c>
      <c r="F145" s="199" t="s">
        <v>221</v>
      </c>
      <c r="G145" s="197"/>
      <c r="H145" s="198" t="s">
        <v>1</v>
      </c>
      <c r="I145" s="200"/>
      <c r="J145" s="197"/>
      <c r="K145" s="197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144</v>
      </c>
      <c r="AU145" s="205" t="s">
        <v>85</v>
      </c>
      <c r="AV145" s="12" t="s">
        <v>83</v>
      </c>
      <c r="AW145" s="12" t="s">
        <v>35</v>
      </c>
      <c r="AX145" s="12" t="s">
        <v>75</v>
      </c>
      <c r="AY145" s="205" t="s">
        <v>135</v>
      </c>
    </row>
    <row r="146" spans="2:51" s="11" customFormat="1" ht="12">
      <c r="B146" s="184"/>
      <c r="C146" s="185"/>
      <c r="D146" s="186" t="s">
        <v>144</v>
      </c>
      <c r="E146" s="187" t="s">
        <v>1</v>
      </c>
      <c r="F146" s="188" t="s">
        <v>222</v>
      </c>
      <c r="G146" s="185"/>
      <c r="H146" s="189">
        <v>53.22</v>
      </c>
      <c r="I146" s="190"/>
      <c r="J146" s="185"/>
      <c r="K146" s="185"/>
      <c r="L146" s="191"/>
      <c r="M146" s="192"/>
      <c r="N146" s="193"/>
      <c r="O146" s="193"/>
      <c r="P146" s="193"/>
      <c r="Q146" s="193"/>
      <c r="R146" s="193"/>
      <c r="S146" s="193"/>
      <c r="T146" s="194"/>
      <c r="AT146" s="195" t="s">
        <v>144</v>
      </c>
      <c r="AU146" s="195" t="s">
        <v>85</v>
      </c>
      <c r="AV146" s="11" t="s">
        <v>85</v>
      </c>
      <c r="AW146" s="11" t="s">
        <v>35</v>
      </c>
      <c r="AX146" s="11" t="s">
        <v>75</v>
      </c>
      <c r="AY146" s="195" t="s">
        <v>135</v>
      </c>
    </row>
    <row r="147" spans="2:51" s="12" customFormat="1" ht="12">
      <c r="B147" s="196"/>
      <c r="C147" s="197"/>
      <c r="D147" s="186" t="s">
        <v>144</v>
      </c>
      <c r="E147" s="198" t="s">
        <v>1</v>
      </c>
      <c r="F147" s="199" t="s">
        <v>223</v>
      </c>
      <c r="G147" s="197"/>
      <c r="H147" s="198" t="s">
        <v>1</v>
      </c>
      <c r="I147" s="200"/>
      <c r="J147" s="197"/>
      <c r="K147" s="197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144</v>
      </c>
      <c r="AU147" s="205" t="s">
        <v>85</v>
      </c>
      <c r="AV147" s="12" t="s">
        <v>83</v>
      </c>
      <c r="AW147" s="12" t="s">
        <v>35</v>
      </c>
      <c r="AX147" s="12" t="s">
        <v>75</v>
      </c>
      <c r="AY147" s="205" t="s">
        <v>135</v>
      </c>
    </row>
    <row r="148" spans="2:51" s="11" customFormat="1" ht="12">
      <c r="B148" s="184"/>
      <c r="C148" s="185"/>
      <c r="D148" s="186" t="s">
        <v>144</v>
      </c>
      <c r="E148" s="187" t="s">
        <v>1</v>
      </c>
      <c r="F148" s="188" t="s">
        <v>224</v>
      </c>
      <c r="G148" s="185"/>
      <c r="H148" s="189">
        <v>13.53</v>
      </c>
      <c r="I148" s="190"/>
      <c r="J148" s="185"/>
      <c r="K148" s="185"/>
      <c r="L148" s="191"/>
      <c r="M148" s="192"/>
      <c r="N148" s="193"/>
      <c r="O148" s="193"/>
      <c r="P148" s="193"/>
      <c r="Q148" s="193"/>
      <c r="R148" s="193"/>
      <c r="S148" s="193"/>
      <c r="T148" s="194"/>
      <c r="AT148" s="195" t="s">
        <v>144</v>
      </c>
      <c r="AU148" s="195" t="s">
        <v>85</v>
      </c>
      <c r="AV148" s="11" t="s">
        <v>85</v>
      </c>
      <c r="AW148" s="11" t="s">
        <v>35</v>
      </c>
      <c r="AX148" s="11" t="s">
        <v>75</v>
      </c>
      <c r="AY148" s="195" t="s">
        <v>135</v>
      </c>
    </row>
    <row r="149" spans="2:51" s="12" customFormat="1" ht="12">
      <c r="B149" s="196"/>
      <c r="C149" s="197"/>
      <c r="D149" s="186" t="s">
        <v>144</v>
      </c>
      <c r="E149" s="198" t="s">
        <v>1</v>
      </c>
      <c r="F149" s="199" t="s">
        <v>225</v>
      </c>
      <c r="G149" s="197"/>
      <c r="H149" s="198" t="s">
        <v>1</v>
      </c>
      <c r="I149" s="200"/>
      <c r="J149" s="197"/>
      <c r="K149" s="197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144</v>
      </c>
      <c r="AU149" s="205" t="s">
        <v>85</v>
      </c>
      <c r="AV149" s="12" t="s">
        <v>83</v>
      </c>
      <c r="AW149" s="12" t="s">
        <v>35</v>
      </c>
      <c r="AX149" s="12" t="s">
        <v>75</v>
      </c>
      <c r="AY149" s="205" t="s">
        <v>135</v>
      </c>
    </row>
    <row r="150" spans="2:51" s="11" customFormat="1" ht="12">
      <c r="B150" s="184"/>
      <c r="C150" s="185"/>
      <c r="D150" s="186" t="s">
        <v>144</v>
      </c>
      <c r="E150" s="187" t="s">
        <v>1</v>
      </c>
      <c r="F150" s="188" t="s">
        <v>226</v>
      </c>
      <c r="G150" s="185"/>
      <c r="H150" s="189">
        <v>6.875</v>
      </c>
      <c r="I150" s="190"/>
      <c r="J150" s="185"/>
      <c r="K150" s="185"/>
      <c r="L150" s="191"/>
      <c r="M150" s="192"/>
      <c r="N150" s="193"/>
      <c r="O150" s="193"/>
      <c r="P150" s="193"/>
      <c r="Q150" s="193"/>
      <c r="R150" s="193"/>
      <c r="S150" s="193"/>
      <c r="T150" s="194"/>
      <c r="AT150" s="195" t="s">
        <v>144</v>
      </c>
      <c r="AU150" s="195" t="s">
        <v>85</v>
      </c>
      <c r="AV150" s="11" t="s">
        <v>85</v>
      </c>
      <c r="AW150" s="11" t="s">
        <v>35</v>
      </c>
      <c r="AX150" s="11" t="s">
        <v>75</v>
      </c>
      <c r="AY150" s="195" t="s">
        <v>135</v>
      </c>
    </row>
    <row r="151" spans="2:51" s="13" customFormat="1" ht="12">
      <c r="B151" s="206"/>
      <c r="C151" s="207"/>
      <c r="D151" s="186" t="s">
        <v>144</v>
      </c>
      <c r="E151" s="208" t="s">
        <v>1</v>
      </c>
      <c r="F151" s="209" t="s">
        <v>160</v>
      </c>
      <c r="G151" s="207"/>
      <c r="H151" s="210">
        <v>73.625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144</v>
      </c>
      <c r="AU151" s="216" t="s">
        <v>85</v>
      </c>
      <c r="AV151" s="13" t="s">
        <v>142</v>
      </c>
      <c r="AW151" s="13" t="s">
        <v>35</v>
      </c>
      <c r="AX151" s="13" t="s">
        <v>83</v>
      </c>
      <c r="AY151" s="216" t="s">
        <v>135</v>
      </c>
    </row>
    <row r="152" spans="2:65" s="1" customFormat="1" ht="20.45" customHeight="1">
      <c r="B152" s="32"/>
      <c r="C152" s="172" t="s">
        <v>227</v>
      </c>
      <c r="D152" s="172" t="s">
        <v>137</v>
      </c>
      <c r="E152" s="173" t="s">
        <v>228</v>
      </c>
      <c r="F152" s="174" t="s">
        <v>229</v>
      </c>
      <c r="G152" s="175" t="s">
        <v>140</v>
      </c>
      <c r="H152" s="176">
        <v>71</v>
      </c>
      <c r="I152" s="177"/>
      <c r="J152" s="178">
        <f>ROUND(I152*H152,2)</f>
        <v>0</v>
      </c>
      <c r="K152" s="174" t="s">
        <v>141</v>
      </c>
      <c r="L152" s="36"/>
      <c r="M152" s="179" t="s">
        <v>1</v>
      </c>
      <c r="N152" s="180" t="s">
        <v>46</v>
      </c>
      <c r="O152" s="58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AR152" s="15" t="s">
        <v>142</v>
      </c>
      <c r="AT152" s="15" t="s">
        <v>137</v>
      </c>
      <c r="AU152" s="15" t="s">
        <v>85</v>
      </c>
      <c r="AY152" s="15" t="s">
        <v>135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5" t="s">
        <v>83</v>
      </c>
      <c r="BK152" s="183">
        <f>ROUND(I152*H152,2)</f>
        <v>0</v>
      </c>
      <c r="BL152" s="15" t="s">
        <v>142</v>
      </c>
      <c r="BM152" s="15" t="s">
        <v>230</v>
      </c>
    </row>
    <row r="153" spans="2:51" s="12" customFormat="1" ht="12">
      <c r="B153" s="196"/>
      <c r="C153" s="197"/>
      <c r="D153" s="186" t="s">
        <v>144</v>
      </c>
      <c r="E153" s="198" t="s">
        <v>1</v>
      </c>
      <c r="F153" s="199" t="s">
        <v>231</v>
      </c>
      <c r="G153" s="197"/>
      <c r="H153" s="198" t="s">
        <v>1</v>
      </c>
      <c r="I153" s="200"/>
      <c r="J153" s="197"/>
      <c r="K153" s="197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144</v>
      </c>
      <c r="AU153" s="205" t="s">
        <v>85</v>
      </c>
      <c r="AV153" s="12" t="s">
        <v>83</v>
      </c>
      <c r="AW153" s="12" t="s">
        <v>35</v>
      </c>
      <c r="AX153" s="12" t="s">
        <v>75</v>
      </c>
      <c r="AY153" s="205" t="s">
        <v>135</v>
      </c>
    </row>
    <row r="154" spans="2:51" s="11" customFormat="1" ht="12">
      <c r="B154" s="184"/>
      <c r="C154" s="185"/>
      <c r="D154" s="186" t="s">
        <v>144</v>
      </c>
      <c r="E154" s="187" t="s">
        <v>1</v>
      </c>
      <c r="F154" s="188" t="s">
        <v>232</v>
      </c>
      <c r="G154" s="185"/>
      <c r="H154" s="189">
        <v>71</v>
      </c>
      <c r="I154" s="190"/>
      <c r="J154" s="185"/>
      <c r="K154" s="185"/>
      <c r="L154" s="191"/>
      <c r="M154" s="192"/>
      <c r="N154" s="193"/>
      <c r="O154" s="193"/>
      <c r="P154" s="193"/>
      <c r="Q154" s="193"/>
      <c r="R154" s="193"/>
      <c r="S154" s="193"/>
      <c r="T154" s="194"/>
      <c r="AT154" s="195" t="s">
        <v>144</v>
      </c>
      <c r="AU154" s="195" t="s">
        <v>85</v>
      </c>
      <c r="AV154" s="11" t="s">
        <v>85</v>
      </c>
      <c r="AW154" s="11" t="s">
        <v>35</v>
      </c>
      <c r="AX154" s="11" t="s">
        <v>75</v>
      </c>
      <c r="AY154" s="195" t="s">
        <v>135</v>
      </c>
    </row>
    <row r="155" spans="2:51" s="13" customFormat="1" ht="12">
      <c r="B155" s="206"/>
      <c r="C155" s="207"/>
      <c r="D155" s="186" t="s">
        <v>144</v>
      </c>
      <c r="E155" s="208" t="s">
        <v>1</v>
      </c>
      <c r="F155" s="209" t="s">
        <v>160</v>
      </c>
      <c r="G155" s="207"/>
      <c r="H155" s="210">
        <v>71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144</v>
      </c>
      <c r="AU155" s="216" t="s">
        <v>85</v>
      </c>
      <c r="AV155" s="13" t="s">
        <v>142</v>
      </c>
      <c r="AW155" s="13" t="s">
        <v>35</v>
      </c>
      <c r="AX155" s="13" t="s">
        <v>83</v>
      </c>
      <c r="AY155" s="216" t="s">
        <v>135</v>
      </c>
    </row>
    <row r="156" spans="2:65" s="1" customFormat="1" ht="20.45" customHeight="1">
      <c r="B156" s="32"/>
      <c r="C156" s="217" t="s">
        <v>8</v>
      </c>
      <c r="D156" s="217" t="s">
        <v>233</v>
      </c>
      <c r="E156" s="218" t="s">
        <v>234</v>
      </c>
      <c r="F156" s="219" t="s">
        <v>235</v>
      </c>
      <c r="G156" s="220" t="s">
        <v>236</v>
      </c>
      <c r="H156" s="221">
        <v>12.78</v>
      </c>
      <c r="I156" s="222"/>
      <c r="J156" s="223">
        <f>ROUND(I156*H156,2)</f>
        <v>0</v>
      </c>
      <c r="K156" s="219" t="s">
        <v>141</v>
      </c>
      <c r="L156" s="224"/>
      <c r="M156" s="225" t="s">
        <v>1</v>
      </c>
      <c r="N156" s="226" t="s">
        <v>46</v>
      </c>
      <c r="O156" s="58"/>
      <c r="P156" s="181">
        <f>O156*H156</f>
        <v>0</v>
      </c>
      <c r="Q156" s="181">
        <v>1</v>
      </c>
      <c r="R156" s="181">
        <f>Q156*H156</f>
        <v>12.78</v>
      </c>
      <c r="S156" s="181">
        <v>0</v>
      </c>
      <c r="T156" s="182">
        <f>S156*H156</f>
        <v>0</v>
      </c>
      <c r="AR156" s="15" t="s">
        <v>186</v>
      </c>
      <c r="AT156" s="15" t="s">
        <v>233</v>
      </c>
      <c r="AU156" s="15" t="s">
        <v>85</v>
      </c>
      <c r="AY156" s="15" t="s">
        <v>135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5" t="s">
        <v>83</v>
      </c>
      <c r="BK156" s="183">
        <f>ROUND(I156*H156,2)</f>
        <v>0</v>
      </c>
      <c r="BL156" s="15" t="s">
        <v>142</v>
      </c>
      <c r="BM156" s="15" t="s">
        <v>237</v>
      </c>
    </row>
    <row r="157" spans="2:51" s="11" customFormat="1" ht="12">
      <c r="B157" s="184"/>
      <c r="C157" s="185"/>
      <c r="D157" s="186" t="s">
        <v>144</v>
      </c>
      <c r="E157" s="187" t="s">
        <v>1</v>
      </c>
      <c r="F157" s="188" t="s">
        <v>238</v>
      </c>
      <c r="G157" s="185"/>
      <c r="H157" s="189">
        <v>12.78</v>
      </c>
      <c r="I157" s="190"/>
      <c r="J157" s="185"/>
      <c r="K157" s="185"/>
      <c r="L157" s="191"/>
      <c r="M157" s="192"/>
      <c r="N157" s="193"/>
      <c r="O157" s="193"/>
      <c r="P157" s="193"/>
      <c r="Q157" s="193"/>
      <c r="R157" s="193"/>
      <c r="S157" s="193"/>
      <c r="T157" s="194"/>
      <c r="AT157" s="195" t="s">
        <v>144</v>
      </c>
      <c r="AU157" s="195" t="s">
        <v>85</v>
      </c>
      <c r="AV157" s="11" t="s">
        <v>85</v>
      </c>
      <c r="AW157" s="11" t="s">
        <v>35</v>
      </c>
      <c r="AX157" s="11" t="s">
        <v>83</v>
      </c>
      <c r="AY157" s="195" t="s">
        <v>135</v>
      </c>
    </row>
    <row r="158" spans="2:65" s="1" customFormat="1" ht="20.45" customHeight="1">
      <c r="B158" s="32"/>
      <c r="C158" s="172" t="s">
        <v>239</v>
      </c>
      <c r="D158" s="172" t="s">
        <v>137</v>
      </c>
      <c r="E158" s="173" t="s">
        <v>240</v>
      </c>
      <c r="F158" s="174" t="s">
        <v>241</v>
      </c>
      <c r="G158" s="175" t="s">
        <v>140</v>
      </c>
      <c r="H158" s="176">
        <v>71</v>
      </c>
      <c r="I158" s="177"/>
      <c r="J158" s="178">
        <f>ROUND(I158*H158,2)</f>
        <v>0</v>
      </c>
      <c r="K158" s="174" t="s">
        <v>141</v>
      </c>
      <c r="L158" s="36"/>
      <c r="M158" s="179" t="s">
        <v>1</v>
      </c>
      <c r="N158" s="180" t="s">
        <v>46</v>
      </c>
      <c r="O158" s="58"/>
      <c r="P158" s="181">
        <f>O158*H158</f>
        <v>0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AR158" s="15" t="s">
        <v>142</v>
      </c>
      <c r="AT158" s="15" t="s">
        <v>137</v>
      </c>
      <c r="AU158" s="15" t="s">
        <v>85</v>
      </c>
      <c r="AY158" s="15" t="s">
        <v>135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5" t="s">
        <v>83</v>
      </c>
      <c r="BK158" s="183">
        <f>ROUND(I158*H158,2)</f>
        <v>0</v>
      </c>
      <c r="BL158" s="15" t="s">
        <v>142</v>
      </c>
      <c r="BM158" s="15" t="s">
        <v>242</v>
      </c>
    </row>
    <row r="159" spans="2:51" s="12" customFormat="1" ht="12">
      <c r="B159" s="196"/>
      <c r="C159" s="197"/>
      <c r="D159" s="186" t="s">
        <v>144</v>
      </c>
      <c r="E159" s="198" t="s">
        <v>1</v>
      </c>
      <c r="F159" s="199" t="s">
        <v>231</v>
      </c>
      <c r="G159" s="197"/>
      <c r="H159" s="198" t="s">
        <v>1</v>
      </c>
      <c r="I159" s="200"/>
      <c r="J159" s="197"/>
      <c r="K159" s="197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144</v>
      </c>
      <c r="AU159" s="205" t="s">
        <v>85</v>
      </c>
      <c r="AV159" s="12" t="s">
        <v>83</v>
      </c>
      <c r="AW159" s="12" t="s">
        <v>35</v>
      </c>
      <c r="AX159" s="12" t="s">
        <v>75</v>
      </c>
      <c r="AY159" s="205" t="s">
        <v>135</v>
      </c>
    </row>
    <row r="160" spans="2:51" s="11" customFormat="1" ht="12">
      <c r="B160" s="184"/>
      <c r="C160" s="185"/>
      <c r="D160" s="186" t="s">
        <v>144</v>
      </c>
      <c r="E160" s="187" t="s">
        <v>1</v>
      </c>
      <c r="F160" s="188" t="s">
        <v>232</v>
      </c>
      <c r="G160" s="185"/>
      <c r="H160" s="189">
        <v>71</v>
      </c>
      <c r="I160" s="190"/>
      <c r="J160" s="185"/>
      <c r="K160" s="185"/>
      <c r="L160" s="191"/>
      <c r="M160" s="192"/>
      <c r="N160" s="193"/>
      <c r="O160" s="193"/>
      <c r="P160" s="193"/>
      <c r="Q160" s="193"/>
      <c r="R160" s="193"/>
      <c r="S160" s="193"/>
      <c r="T160" s="194"/>
      <c r="AT160" s="195" t="s">
        <v>144</v>
      </c>
      <c r="AU160" s="195" t="s">
        <v>85</v>
      </c>
      <c r="AV160" s="11" t="s">
        <v>85</v>
      </c>
      <c r="AW160" s="11" t="s">
        <v>35</v>
      </c>
      <c r="AX160" s="11" t="s">
        <v>75</v>
      </c>
      <c r="AY160" s="195" t="s">
        <v>135</v>
      </c>
    </row>
    <row r="161" spans="2:51" s="13" customFormat="1" ht="12">
      <c r="B161" s="206"/>
      <c r="C161" s="207"/>
      <c r="D161" s="186" t="s">
        <v>144</v>
      </c>
      <c r="E161" s="208" t="s">
        <v>1</v>
      </c>
      <c r="F161" s="209" t="s">
        <v>160</v>
      </c>
      <c r="G161" s="207"/>
      <c r="H161" s="210">
        <v>71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144</v>
      </c>
      <c r="AU161" s="216" t="s">
        <v>85</v>
      </c>
      <c r="AV161" s="13" t="s">
        <v>142</v>
      </c>
      <c r="AW161" s="13" t="s">
        <v>35</v>
      </c>
      <c r="AX161" s="13" t="s">
        <v>83</v>
      </c>
      <c r="AY161" s="216" t="s">
        <v>135</v>
      </c>
    </row>
    <row r="162" spans="2:65" s="1" customFormat="1" ht="20.45" customHeight="1">
      <c r="B162" s="32"/>
      <c r="C162" s="217" t="s">
        <v>243</v>
      </c>
      <c r="D162" s="217" t="s">
        <v>233</v>
      </c>
      <c r="E162" s="218" t="s">
        <v>244</v>
      </c>
      <c r="F162" s="219" t="s">
        <v>245</v>
      </c>
      <c r="G162" s="220" t="s">
        <v>246</v>
      </c>
      <c r="H162" s="221">
        <v>2.13</v>
      </c>
      <c r="I162" s="222"/>
      <c r="J162" s="223">
        <f>ROUND(I162*H162,2)</f>
        <v>0</v>
      </c>
      <c r="K162" s="219" t="s">
        <v>141</v>
      </c>
      <c r="L162" s="224"/>
      <c r="M162" s="225" t="s">
        <v>1</v>
      </c>
      <c r="N162" s="226" t="s">
        <v>46</v>
      </c>
      <c r="O162" s="58"/>
      <c r="P162" s="181">
        <f>O162*H162</f>
        <v>0</v>
      </c>
      <c r="Q162" s="181">
        <v>0.001</v>
      </c>
      <c r="R162" s="181">
        <f>Q162*H162</f>
        <v>0.00213</v>
      </c>
      <c r="S162" s="181">
        <v>0</v>
      </c>
      <c r="T162" s="182">
        <f>S162*H162</f>
        <v>0</v>
      </c>
      <c r="AR162" s="15" t="s">
        <v>186</v>
      </c>
      <c r="AT162" s="15" t="s">
        <v>233</v>
      </c>
      <c r="AU162" s="15" t="s">
        <v>85</v>
      </c>
      <c r="AY162" s="15" t="s">
        <v>135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5" t="s">
        <v>83</v>
      </c>
      <c r="BK162" s="183">
        <f>ROUND(I162*H162,2)</f>
        <v>0</v>
      </c>
      <c r="BL162" s="15" t="s">
        <v>142</v>
      </c>
      <c r="BM162" s="15" t="s">
        <v>247</v>
      </c>
    </row>
    <row r="163" spans="2:51" s="11" customFormat="1" ht="12">
      <c r="B163" s="184"/>
      <c r="C163" s="185"/>
      <c r="D163" s="186" t="s">
        <v>144</v>
      </c>
      <c r="E163" s="187" t="s">
        <v>1</v>
      </c>
      <c r="F163" s="188" t="s">
        <v>248</v>
      </c>
      <c r="G163" s="185"/>
      <c r="H163" s="189">
        <v>2.13</v>
      </c>
      <c r="I163" s="190"/>
      <c r="J163" s="185"/>
      <c r="K163" s="185"/>
      <c r="L163" s="191"/>
      <c r="M163" s="192"/>
      <c r="N163" s="193"/>
      <c r="O163" s="193"/>
      <c r="P163" s="193"/>
      <c r="Q163" s="193"/>
      <c r="R163" s="193"/>
      <c r="S163" s="193"/>
      <c r="T163" s="194"/>
      <c r="AT163" s="195" t="s">
        <v>144</v>
      </c>
      <c r="AU163" s="195" t="s">
        <v>85</v>
      </c>
      <c r="AV163" s="11" t="s">
        <v>85</v>
      </c>
      <c r="AW163" s="11" t="s">
        <v>35</v>
      </c>
      <c r="AX163" s="11" t="s">
        <v>83</v>
      </c>
      <c r="AY163" s="195" t="s">
        <v>135</v>
      </c>
    </row>
    <row r="164" spans="2:65" s="1" customFormat="1" ht="20.45" customHeight="1">
      <c r="B164" s="32"/>
      <c r="C164" s="172" t="s">
        <v>249</v>
      </c>
      <c r="D164" s="172" t="s">
        <v>137</v>
      </c>
      <c r="E164" s="173" t="s">
        <v>250</v>
      </c>
      <c r="F164" s="174" t="s">
        <v>251</v>
      </c>
      <c r="G164" s="175" t="s">
        <v>140</v>
      </c>
      <c r="H164" s="176">
        <v>580.4</v>
      </c>
      <c r="I164" s="177"/>
      <c r="J164" s="178">
        <f>ROUND(I164*H164,2)</f>
        <v>0</v>
      </c>
      <c r="K164" s="174" t="s">
        <v>141</v>
      </c>
      <c r="L164" s="36"/>
      <c r="M164" s="179" t="s">
        <v>1</v>
      </c>
      <c r="N164" s="180" t="s">
        <v>46</v>
      </c>
      <c r="O164" s="58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AR164" s="15" t="s">
        <v>142</v>
      </c>
      <c r="AT164" s="15" t="s">
        <v>137</v>
      </c>
      <c r="AU164" s="15" t="s">
        <v>85</v>
      </c>
      <c r="AY164" s="15" t="s">
        <v>135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5" t="s">
        <v>83</v>
      </c>
      <c r="BK164" s="183">
        <f>ROUND(I164*H164,2)</f>
        <v>0</v>
      </c>
      <c r="BL164" s="15" t="s">
        <v>142</v>
      </c>
      <c r="BM164" s="15" t="s">
        <v>252</v>
      </c>
    </row>
    <row r="165" spans="2:51" s="11" customFormat="1" ht="12">
      <c r="B165" s="184"/>
      <c r="C165" s="185"/>
      <c r="D165" s="186" t="s">
        <v>144</v>
      </c>
      <c r="E165" s="187" t="s">
        <v>1</v>
      </c>
      <c r="F165" s="188" t="s">
        <v>253</v>
      </c>
      <c r="G165" s="185"/>
      <c r="H165" s="189">
        <v>580.4</v>
      </c>
      <c r="I165" s="190"/>
      <c r="J165" s="185"/>
      <c r="K165" s="185"/>
      <c r="L165" s="191"/>
      <c r="M165" s="192"/>
      <c r="N165" s="193"/>
      <c r="O165" s="193"/>
      <c r="P165" s="193"/>
      <c r="Q165" s="193"/>
      <c r="R165" s="193"/>
      <c r="S165" s="193"/>
      <c r="T165" s="194"/>
      <c r="AT165" s="195" t="s">
        <v>144</v>
      </c>
      <c r="AU165" s="195" t="s">
        <v>85</v>
      </c>
      <c r="AV165" s="11" t="s">
        <v>85</v>
      </c>
      <c r="AW165" s="11" t="s">
        <v>35</v>
      </c>
      <c r="AX165" s="11" t="s">
        <v>83</v>
      </c>
      <c r="AY165" s="195" t="s">
        <v>135</v>
      </c>
    </row>
    <row r="166" spans="2:65" s="1" customFormat="1" ht="20.45" customHeight="1">
      <c r="B166" s="32"/>
      <c r="C166" s="172" t="s">
        <v>254</v>
      </c>
      <c r="D166" s="172" t="s">
        <v>137</v>
      </c>
      <c r="E166" s="173" t="s">
        <v>255</v>
      </c>
      <c r="F166" s="174" t="s">
        <v>256</v>
      </c>
      <c r="G166" s="175" t="s">
        <v>257</v>
      </c>
      <c r="H166" s="176">
        <v>10</v>
      </c>
      <c r="I166" s="177"/>
      <c r="J166" s="178">
        <f>ROUND(I166*H166,2)</f>
        <v>0</v>
      </c>
      <c r="K166" s="174" t="s">
        <v>141</v>
      </c>
      <c r="L166" s="36"/>
      <c r="M166" s="179" t="s">
        <v>1</v>
      </c>
      <c r="N166" s="180" t="s">
        <v>46</v>
      </c>
      <c r="O166" s="58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AR166" s="15" t="s">
        <v>142</v>
      </c>
      <c r="AT166" s="15" t="s">
        <v>137</v>
      </c>
      <c r="AU166" s="15" t="s">
        <v>85</v>
      </c>
      <c r="AY166" s="15" t="s">
        <v>135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5" t="s">
        <v>83</v>
      </c>
      <c r="BK166" s="183">
        <f>ROUND(I166*H166,2)</f>
        <v>0</v>
      </c>
      <c r="BL166" s="15" t="s">
        <v>142</v>
      </c>
      <c r="BM166" s="15" t="s">
        <v>258</v>
      </c>
    </row>
    <row r="167" spans="2:51" s="11" customFormat="1" ht="12">
      <c r="B167" s="184"/>
      <c r="C167" s="185"/>
      <c r="D167" s="186" t="s">
        <v>144</v>
      </c>
      <c r="E167" s="187" t="s">
        <v>1</v>
      </c>
      <c r="F167" s="188" t="s">
        <v>199</v>
      </c>
      <c r="G167" s="185"/>
      <c r="H167" s="189">
        <v>10</v>
      </c>
      <c r="I167" s="190"/>
      <c r="J167" s="185"/>
      <c r="K167" s="185"/>
      <c r="L167" s="191"/>
      <c r="M167" s="192"/>
      <c r="N167" s="193"/>
      <c r="O167" s="193"/>
      <c r="P167" s="193"/>
      <c r="Q167" s="193"/>
      <c r="R167" s="193"/>
      <c r="S167" s="193"/>
      <c r="T167" s="194"/>
      <c r="AT167" s="195" t="s">
        <v>144</v>
      </c>
      <c r="AU167" s="195" t="s">
        <v>85</v>
      </c>
      <c r="AV167" s="11" t="s">
        <v>85</v>
      </c>
      <c r="AW167" s="11" t="s">
        <v>35</v>
      </c>
      <c r="AX167" s="11" t="s">
        <v>83</v>
      </c>
      <c r="AY167" s="195" t="s">
        <v>135</v>
      </c>
    </row>
    <row r="168" spans="2:65" s="1" customFormat="1" ht="20.45" customHeight="1">
      <c r="B168" s="32"/>
      <c r="C168" s="217" t="s">
        <v>259</v>
      </c>
      <c r="D168" s="217" t="s">
        <v>233</v>
      </c>
      <c r="E168" s="218" t="s">
        <v>260</v>
      </c>
      <c r="F168" s="219" t="s">
        <v>261</v>
      </c>
      <c r="G168" s="220" t="s">
        <v>152</v>
      </c>
      <c r="H168" s="221">
        <v>5</v>
      </c>
      <c r="I168" s="222"/>
      <c r="J168" s="223">
        <f>ROUND(I168*H168,2)</f>
        <v>0</v>
      </c>
      <c r="K168" s="219" t="s">
        <v>141</v>
      </c>
      <c r="L168" s="224"/>
      <c r="M168" s="225" t="s">
        <v>1</v>
      </c>
      <c r="N168" s="226" t="s">
        <v>46</v>
      </c>
      <c r="O168" s="58"/>
      <c r="P168" s="181">
        <f>O168*H168</f>
        <v>0</v>
      </c>
      <c r="Q168" s="181">
        <v>0.22</v>
      </c>
      <c r="R168" s="181">
        <f>Q168*H168</f>
        <v>1.1</v>
      </c>
      <c r="S168" s="181">
        <v>0</v>
      </c>
      <c r="T168" s="182">
        <f>S168*H168</f>
        <v>0</v>
      </c>
      <c r="AR168" s="15" t="s">
        <v>186</v>
      </c>
      <c r="AT168" s="15" t="s">
        <v>233</v>
      </c>
      <c r="AU168" s="15" t="s">
        <v>85</v>
      </c>
      <c r="AY168" s="15" t="s">
        <v>135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5" t="s">
        <v>83</v>
      </c>
      <c r="BK168" s="183">
        <f>ROUND(I168*H168,2)</f>
        <v>0</v>
      </c>
      <c r="BL168" s="15" t="s">
        <v>142</v>
      </c>
      <c r="BM168" s="15" t="s">
        <v>262</v>
      </c>
    </row>
    <row r="169" spans="2:51" s="11" customFormat="1" ht="12">
      <c r="B169" s="184"/>
      <c r="C169" s="185"/>
      <c r="D169" s="186" t="s">
        <v>144</v>
      </c>
      <c r="E169" s="187" t="s">
        <v>1</v>
      </c>
      <c r="F169" s="188" t="s">
        <v>263</v>
      </c>
      <c r="G169" s="185"/>
      <c r="H169" s="189">
        <v>5</v>
      </c>
      <c r="I169" s="190"/>
      <c r="J169" s="185"/>
      <c r="K169" s="185"/>
      <c r="L169" s="191"/>
      <c r="M169" s="192"/>
      <c r="N169" s="193"/>
      <c r="O169" s="193"/>
      <c r="P169" s="193"/>
      <c r="Q169" s="193"/>
      <c r="R169" s="193"/>
      <c r="S169" s="193"/>
      <c r="T169" s="194"/>
      <c r="AT169" s="195" t="s">
        <v>144</v>
      </c>
      <c r="AU169" s="195" t="s">
        <v>85</v>
      </c>
      <c r="AV169" s="11" t="s">
        <v>85</v>
      </c>
      <c r="AW169" s="11" t="s">
        <v>35</v>
      </c>
      <c r="AX169" s="11" t="s">
        <v>83</v>
      </c>
      <c r="AY169" s="195" t="s">
        <v>135</v>
      </c>
    </row>
    <row r="170" spans="2:65" s="1" customFormat="1" ht="20.45" customHeight="1">
      <c r="B170" s="32"/>
      <c r="C170" s="172" t="s">
        <v>7</v>
      </c>
      <c r="D170" s="172" t="s">
        <v>137</v>
      </c>
      <c r="E170" s="173" t="s">
        <v>264</v>
      </c>
      <c r="F170" s="174" t="s">
        <v>265</v>
      </c>
      <c r="G170" s="175" t="s">
        <v>257</v>
      </c>
      <c r="H170" s="176">
        <v>52</v>
      </c>
      <c r="I170" s="177"/>
      <c r="J170" s="178">
        <f>ROUND(I170*H170,2)</f>
        <v>0</v>
      </c>
      <c r="K170" s="174" t="s">
        <v>141</v>
      </c>
      <c r="L170" s="36"/>
      <c r="M170" s="179" t="s">
        <v>1</v>
      </c>
      <c r="N170" s="180" t="s">
        <v>46</v>
      </c>
      <c r="O170" s="58"/>
      <c r="P170" s="181">
        <f>O170*H170</f>
        <v>0</v>
      </c>
      <c r="Q170" s="181">
        <v>0</v>
      </c>
      <c r="R170" s="181">
        <f>Q170*H170</f>
        <v>0</v>
      </c>
      <c r="S170" s="181">
        <v>0</v>
      </c>
      <c r="T170" s="182">
        <f>S170*H170</f>
        <v>0</v>
      </c>
      <c r="AR170" s="15" t="s">
        <v>142</v>
      </c>
      <c r="AT170" s="15" t="s">
        <v>137</v>
      </c>
      <c r="AU170" s="15" t="s">
        <v>85</v>
      </c>
      <c r="AY170" s="15" t="s">
        <v>135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5" t="s">
        <v>83</v>
      </c>
      <c r="BK170" s="183">
        <f>ROUND(I170*H170,2)</f>
        <v>0</v>
      </c>
      <c r="BL170" s="15" t="s">
        <v>142</v>
      </c>
      <c r="BM170" s="15" t="s">
        <v>266</v>
      </c>
    </row>
    <row r="171" spans="2:51" s="11" customFormat="1" ht="12">
      <c r="B171" s="184"/>
      <c r="C171" s="185"/>
      <c r="D171" s="186" t="s">
        <v>144</v>
      </c>
      <c r="E171" s="187" t="s">
        <v>1</v>
      </c>
      <c r="F171" s="188" t="s">
        <v>267</v>
      </c>
      <c r="G171" s="185"/>
      <c r="H171" s="189">
        <v>52</v>
      </c>
      <c r="I171" s="190"/>
      <c r="J171" s="185"/>
      <c r="K171" s="185"/>
      <c r="L171" s="191"/>
      <c r="M171" s="192"/>
      <c r="N171" s="193"/>
      <c r="O171" s="193"/>
      <c r="P171" s="193"/>
      <c r="Q171" s="193"/>
      <c r="R171" s="193"/>
      <c r="S171" s="193"/>
      <c r="T171" s="194"/>
      <c r="AT171" s="195" t="s">
        <v>144</v>
      </c>
      <c r="AU171" s="195" t="s">
        <v>85</v>
      </c>
      <c r="AV171" s="11" t="s">
        <v>85</v>
      </c>
      <c r="AW171" s="11" t="s">
        <v>35</v>
      </c>
      <c r="AX171" s="11" t="s">
        <v>83</v>
      </c>
      <c r="AY171" s="195" t="s">
        <v>135</v>
      </c>
    </row>
    <row r="172" spans="2:65" s="1" customFormat="1" ht="14.45" customHeight="1">
      <c r="B172" s="32"/>
      <c r="C172" s="217" t="s">
        <v>268</v>
      </c>
      <c r="D172" s="217" t="s">
        <v>233</v>
      </c>
      <c r="E172" s="218" t="s">
        <v>269</v>
      </c>
      <c r="F172" s="219" t="s">
        <v>270</v>
      </c>
      <c r="G172" s="220" t="s">
        <v>257</v>
      </c>
      <c r="H172" s="221">
        <v>52</v>
      </c>
      <c r="I172" s="222"/>
      <c r="J172" s="223">
        <f>ROUND(I172*H172,2)</f>
        <v>0</v>
      </c>
      <c r="K172" s="219" t="s">
        <v>1</v>
      </c>
      <c r="L172" s="224"/>
      <c r="M172" s="225" t="s">
        <v>1</v>
      </c>
      <c r="N172" s="226" t="s">
        <v>46</v>
      </c>
      <c r="O172" s="58"/>
      <c r="P172" s="181">
        <f>O172*H172</f>
        <v>0</v>
      </c>
      <c r="Q172" s="181">
        <v>0.001</v>
      </c>
      <c r="R172" s="181">
        <f>Q172*H172</f>
        <v>0.052000000000000005</v>
      </c>
      <c r="S172" s="181">
        <v>0</v>
      </c>
      <c r="T172" s="182">
        <f>S172*H172</f>
        <v>0</v>
      </c>
      <c r="AR172" s="15" t="s">
        <v>186</v>
      </c>
      <c r="AT172" s="15" t="s">
        <v>233</v>
      </c>
      <c r="AU172" s="15" t="s">
        <v>85</v>
      </c>
      <c r="AY172" s="15" t="s">
        <v>135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5" t="s">
        <v>83</v>
      </c>
      <c r="BK172" s="183">
        <f>ROUND(I172*H172,2)</f>
        <v>0</v>
      </c>
      <c r="BL172" s="15" t="s">
        <v>142</v>
      </c>
      <c r="BM172" s="15" t="s">
        <v>271</v>
      </c>
    </row>
    <row r="173" spans="2:51" s="11" customFormat="1" ht="12">
      <c r="B173" s="184"/>
      <c r="C173" s="185"/>
      <c r="D173" s="186" t="s">
        <v>144</v>
      </c>
      <c r="E173" s="187" t="s">
        <v>1</v>
      </c>
      <c r="F173" s="188" t="s">
        <v>267</v>
      </c>
      <c r="G173" s="185"/>
      <c r="H173" s="189">
        <v>52</v>
      </c>
      <c r="I173" s="190"/>
      <c r="J173" s="185"/>
      <c r="K173" s="185"/>
      <c r="L173" s="191"/>
      <c r="M173" s="192"/>
      <c r="N173" s="193"/>
      <c r="O173" s="193"/>
      <c r="P173" s="193"/>
      <c r="Q173" s="193"/>
      <c r="R173" s="193"/>
      <c r="S173" s="193"/>
      <c r="T173" s="194"/>
      <c r="AT173" s="195" t="s">
        <v>144</v>
      </c>
      <c r="AU173" s="195" t="s">
        <v>85</v>
      </c>
      <c r="AV173" s="11" t="s">
        <v>85</v>
      </c>
      <c r="AW173" s="11" t="s">
        <v>35</v>
      </c>
      <c r="AX173" s="11" t="s">
        <v>83</v>
      </c>
      <c r="AY173" s="195" t="s">
        <v>135</v>
      </c>
    </row>
    <row r="174" spans="2:65" s="1" customFormat="1" ht="20.45" customHeight="1">
      <c r="B174" s="32"/>
      <c r="C174" s="172" t="s">
        <v>272</v>
      </c>
      <c r="D174" s="172" t="s">
        <v>137</v>
      </c>
      <c r="E174" s="173" t="s">
        <v>273</v>
      </c>
      <c r="F174" s="174" t="s">
        <v>274</v>
      </c>
      <c r="G174" s="175" t="s">
        <v>257</v>
      </c>
      <c r="H174" s="176">
        <v>10</v>
      </c>
      <c r="I174" s="177"/>
      <c r="J174" s="178">
        <f>ROUND(I174*H174,2)</f>
        <v>0</v>
      </c>
      <c r="K174" s="174" t="s">
        <v>141</v>
      </c>
      <c r="L174" s="36"/>
      <c r="M174" s="179" t="s">
        <v>1</v>
      </c>
      <c r="N174" s="180" t="s">
        <v>46</v>
      </c>
      <c r="O174" s="58"/>
      <c r="P174" s="181">
        <f>O174*H174</f>
        <v>0</v>
      </c>
      <c r="Q174" s="181">
        <v>0</v>
      </c>
      <c r="R174" s="181">
        <f>Q174*H174</f>
        <v>0</v>
      </c>
      <c r="S174" s="181">
        <v>0</v>
      </c>
      <c r="T174" s="182">
        <f>S174*H174</f>
        <v>0</v>
      </c>
      <c r="AR174" s="15" t="s">
        <v>142</v>
      </c>
      <c r="AT174" s="15" t="s">
        <v>137</v>
      </c>
      <c r="AU174" s="15" t="s">
        <v>85</v>
      </c>
      <c r="AY174" s="15" t="s">
        <v>135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5" t="s">
        <v>83</v>
      </c>
      <c r="BK174" s="183">
        <f>ROUND(I174*H174,2)</f>
        <v>0</v>
      </c>
      <c r="BL174" s="15" t="s">
        <v>142</v>
      </c>
      <c r="BM174" s="15" t="s">
        <v>275</v>
      </c>
    </row>
    <row r="175" spans="2:51" s="11" customFormat="1" ht="12">
      <c r="B175" s="184"/>
      <c r="C175" s="185"/>
      <c r="D175" s="186" t="s">
        <v>144</v>
      </c>
      <c r="E175" s="187" t="s">
        <v>1</v>
      </c>
      <c r="F175" s="188" t="s">
        <v>199</v>
      </c>
      <c r="G175" s="185"/>
      <c r="H175" s="189">
        <v>10</v>
      </c>
      <c r="I175" s="190"/>
      <c r="J175" s="185"/>
      <c r="K175" s="185"/>
      <c r="L175" s="191"/>
      <c r="M175" s="192"/>
      <c r="N175" s="193"/>
      <c r="O175" s="193"/>
      <c r="P175" s="193"/>
      <c r="Q175" s="193"/>
      <c r="R175" s="193"/>
      <c r="S175" s="193"/>
      <c r="T175" s="194"/>
      <c r="AT175" s="195" t="s">
        <v>144</v>
      </c>
      <c r="AU175" s="195" t="s">
        <v>85</v>
      </c>
      <c r="AV175" s="11" t="s">
        <v>85</v>
      </c>
      <c r="AW175" s="11" t="s">
        <v>35</v>
      </c>
      <c r="AX175" s="11" t="s">
        <v>83</v>
      </c>
      <c r="AY175" s="195" t="s">
        <v>135</v>
      </c>
    </row>
    <row r="176" spans="2:65" s="1" customFormat="1" ht="20.45" customHeight="1">
      <c r="B176" s="32"/>
      <c r="C176" s="172" t="s">
        <v>276</v>
      </c>
      <c r="D176" s="172" t="s">
        <v>137</v>
      </c>
      <c r="E176" s="173" t="s">
        <v>277</v>
      </c>
      <c r="F176" s="174" t="s">
        <v>278</v>
      </c>
      <c r="G176" s="175" t="s">
        <v>257</v>
      </c>
      <c r="H176" s="176">
        <v>10</v>
      </c>
      <c r="I176" s="177"/>
      <c r="J176" s="178">
        <f>ROUND(I176*H176,2)</f>
        <v>0</v>
      </c>
      <c r="K176" s="174" t="s">
        <v>141</v>
      </c>
      <c r="L176" s="36"/>
      <c r="M176" s="179" t="s">
        <v>1</v>
      </c>
      <c r="N176" s="180" t="s">
        <v>46</v>
      </c>
      <c r="O176" s="58"/>
      <c r="P176" s="181">
        <f>O176*H176</f>
        <v>0</v>
      </c>
      <c r="Q176" s="181">
        <v>5E-05</v>
      </c>
      <c r="R176" s="181">
        <f>Q176*H176</f>
        <v>0.0005</v>
      </c>
      <c r="S176" s="181">
        <v>0</v>
      </c>
      <c r="T176" s="182">
        <f>S176*H176</f>
        <v>0</v>
      </c>
      <c r="AR176" s="15" t="s">
        <v>142</v>
      </c>
      <c r="AT176" s="15" t="s">
        <v>137</v>
      </c>
      <c r="AU176" s="15" t="s">
        <v>85</v>
      </c>
      <c r="AY176" s="15" t="s">
        <v>135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5" t="s">
        <v>83</v>
      </c>
      <c r="BK176" s="183">
        <f>ROUND(I176*H176,2)</f>
        <v>0</v>
      </c>
      <c r="BL176" s="15" t="s">
        <v>142</v>
      </c>
      <c r="BM176" s="15" t="s">
        <v>279</v>
      </c>
    </row>
    <row r="177" spans="2:51" s="11" customFormat="1" ht="12">
      <c r="B177" s="184"/>
      <c r="C177" s="185"/>
      <c r="D177" s="186" t="s">
        <v>144</v>
      </c>
      <c r="E177" s="187" t="s">
        <v>1</v>
      </c>
      <c r="F177" s="188" t="s">
        <v>199</v>
      </c>
      <c r="G177" s="185"/>
      <c r="H177" s="189">
        <v>10</v>
      </c>
      <c r="I177" s="190"/>
      <c r="J177" s="185"/>
      <c r="K177" s="185"/>
      <c r="L177" s="191"/>
      <c r="M177" s="192"/>
      <c r="N177" s="193"/>
      <c r="O177" s="193"/>
      <c r="P177" s="193"/>
      <c r="Q177" s="193"/>
      <c r="R177" s="193"/>
      <c r="S177" s="193"/>
      <c r="T177" s="194"/>
      <c r="AT177" s="195" t="s">
        <v>144</v>
      </c>
      <c r="AU177" s="195" t="s">
        <v>85</v>
      </c>
      <c r="AV177" s="11" t="s">
        <v>85</v>
      </c>
      <c r="AW177" s="11" t="s">
        <v>35</v>
      </c>
      <c r="AX177" s="11" t="s">
        <v>83</v>
      </c>
      <c r="AY177" s="195" t="s">
        <v>135</v>
      </c>
    </row>
    <row r="178" spans="2:65" s="1" customFormat="1" ht="20.45" customHeight="1">
      <c r="B178" s="32"/>
      <c r="C178" s="217" t="s">
        <v>280</v>
      </c>
      <c r="D178" s="217" t="s">
        <v>233</v>
      </c>
      <c r="E178" s="218" t="s">
        <v>281</v>
      </c>
      <c r="F178" s="219" t="s">
        <v>282</v>
      </c>
      <c r="G178" s="220" t="s">
        <v>257</v>
      </c>
      <c r="H178" s="221">
        <v>30</v>
      </c>
      <c r="I178" s="222"/>
      <c r="J178" s="223">
        <f>ROUND(I178*H178,2)</f>
        <v>0</v>
      </c>
      <c r="K178" s="219" t="s">
        <v>141</v>
      </c>
      <c r="L178" s="224"/>
      <c r="M178" s="225" t="s">
        <v>1</v>
      </c>
      <c r="N178" s="226" t="s">
        <v>46</v>
      </c>
      <c r="O178" s="58"/>
      <c r="P178" s="181">
        <f>O178*H178</f>
        <v>0</v>
      </c>
      <c r="Q178" s="181">
        <v>0.00472</v>
      </c>
      <c r="R178" s="181">
        <f>Q178*H178</f>
        <v>0.1416</v>
      </c>
      <c r="S178" s="181">
        <v>0</v>
      </c>
      <c r="T178" s="182">
        <f>S178*H178</f>
        <v>0</v>
      </c>
      <c r="AR178" s="15" t="s">
        <v>186</v>
      </c>
      <c r="AT178" s="15" t="s">
        <v>233</v>
      </c>
      <c r="AU178" s="15" t="s">
        <v>85</v>
      </c>
      <c r="AY178" s="15" t="s">
        <v>135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5" t="s">
        <v>83</v>
      </c>
      <c r="BK178" s="183">
        <f>ROUND(I178*H178,2)</f>
        <v>0</v>
      </c>
      <c r="BL178" s="15" t="s">
        <v>142</v>
      </c>
      <c r="BM178" s="15" t="s">
        <v>283</v>
      </c>
    </row>
    <row r="179" spans="2:51" s="11" customFormat="1" ht="12">
      <c r="B179" s="184"/>
      <c r="C179" s="185"/>
      <c r="D179" s="186" t="s">
        <v>144</v>
      </c>
      <c r="E179" s="187" t="s">
        <v>1</v>
      </c>
      <c r="F179" s="188" t="s">
        <v>284</v>
      </c>
      <c r="G179" s="185"/>
      <c r="H179" s="189">
        <v>30</v>
      </c>
      <c r="I179" s="190"/>
      <c r="J179" s="185"/>
      <c r="K179" s="185"/>
      <c r="L179" s="191"/>
      <c r="M179" s="192"/>
      <c r="N179" s="193"/>
      <c r="O179" s="193"/>
      <c r="P179" s="193"/>
      <c r="Q179" s="193"/>
      <c r="R179" s="193"/>
      <c r="S179" s="193"/>
      <c r="T179" s="194"/>
      <c r="AT179" s="195" t="s">
        <v>144</v>
      </c>
      <c r="AU179" s="195" t="s">
        <v>85</v>
      </c>
      <c r="AV179" s="11" t="s">
        <v>85</v>
      </c>
      <c r="AW179" s="11" t="s">
        <v>35</v>
      </c>
      <c r="AX179" s="11" t="s">
        <v>83</v>
      </c>
      <c r="AY179" s="195" t="s">
        <v>135</v>
      </c>
    </row>
    <row r="180" spans="2:65" s="1" customFormat="1" ht="20.45" customHeight="1">
      <c r="B180" s="32"/>
      <c r="C180" s="172" t="s">
        <v>285</v>
      </c>
      <c r="D180" s="172" t="s">
        <v>137</v>
      </c>
      <c r="E180" s="173" t="s">
        <v>286</v>
      </c>
      <c r="F180" s="174" t="s">
        <v>287</v>
      </c>
      <c r="G180" s="175" t="s">
        <v>257</v>
      </c>
      <c r="H180" s="176">
        <v>10</v>
      </c>
      <c r="I180" s="177"/>
      <c r="J180" s="178">
        <f>ROUND(I180*H180,2)</f>
        <v>0</v>
      </c>
      <c r="K180" s="174" t="s">
        <v>141</v>
      </c>
      <c r="L180" s="36"/>
      <c r="M180" s="179" t="s">
        <v>1</v>
      </c>
      <c r="N180" s="180" t="s">
        <v>46</v>
      </c>
      <c r="O180" s="58"/>
      <c r="P180" s="181">
        <f>O180*H180</f>
        <v>0</v>
      </c>
      <c r="Q180" s="181">
        <v>0</v>
      </c>
      <c r="R180" s="181">
        <f>Q180*H180</f>
        <v>0</v>
      </c>
      <c r="S180" s="181">
        <v>0</v>
      </c>
      <c r="T180" s="182">
        <f>S180*H180</f>
        <v>0</v>
      </c>
      <c r="AR180" s="15" t="s">
        <v>142</v>
      </c>
      <c r="AT180" s="15" t="s">
        <v>137</v>
      </c>
      <c r="AU180" s="15" t="s">
        <v>85</v>
      </c>
      <c r="AY180" s="15" t="s">
        <v>135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5" t="s">
        <v>83</v>
      </c>
      <c r="BK180" s="183">
        <f>ROUND(I180*H180,2)</f>
        <v>0</v>
      </c>
      <c r="BL180" s="15" t="s">
        <v>142</v>
      </c>
      <c r="BM180" s="15" t="s">
        <v>288</v>
      </c>
    </row>
    <row r="181" spans="2:51" s="11" customFormat="1" ht="12">
      <c r="B181" s="184"/>
      <c r="C181" s="185"/>
      <c r="D181" s="186" t="s">
        <v>144</v>
      </c>
      <c r="E181" s="187" t="s">
        <v>1</v>
      </c>
      <c r="F181" s="188" t="s">
        <v>199</v>
      </c>
      <c r="G181" s="185"/>
      <c r="H181" s="189">
        <v>10</v>
      </c>
      <c r="I181" s="190"/>
      <c r="J181" s="185"/>
      <c r="K181" s="185"/>
      <c r="L181" s="191"/>
      <c r="M181" s="192"/>
      <c r="N181" s="193"/>
      <c r="O181" s="193"/>
      <c r="P181" s="193"/>
      <c r="Q181" s="193"/>
      <c r="R181" s="193"/>
      <c r="S181" s="193"/>
      <c r="T181" s="194"/>
      <c r="AT181" s="195" t="s">
        <v>144</v>
      </c>
      <c r="AU181" s="195" t="s">
        <v>85</v>
      </c>
      <c r="AV181" s="11" t="s">
        <v>85</v>
      </c>
      <c r="AW181" s="11" t="s">
        <v>35</v>
      </c>
      <c r="AX181" s="11" t="s">
        <v>83</v>
      </c>
      <c r="AY181" s="195" t="s">
        <v>135</v>
      </c>
    </row>
    <row r="182" spans="2:65" s="1" customFormat="1" ht="20.45" customHeight="1">
      <c r="B182" s="32"/>
      <c r="C182" s="172" t="s">
        <v>289</v>
      </c>
      <c r="D182" s="172" t="s">
        <v>137</v>
      </c>
      <c r="E182" s="173" t="s">
        <v>290</v>
      </c>
      <c r="F182" s="174" t="s">
        <v>291</v>
      </c>
      <c r="G182" s="175" t="s">
        <v>257</v>
      </c>
      <c r="H182" s="176">
        <v>10</v>
      </c>
      <c r="I182" s="177"/>
      <c r="J182" s="178">
        <f>ROUND(I182*H182,2)</f>
        <v>0</v>
      </c>
      <c r="K182" s="174" t="s">
        <v>141</v>
      </c>
      <c r="L182" s="36"/>
      <c r="M182" s="179" t="s">
        <v>1</v>
      </c>
      <c r="N182" s="180" t="s">
        <v>46</v>
      </c>
      <c r="O182" s="58"/>
      <c r="P182" s="181">
        <f>O182*H182</f>
        <v>0</v>
      </c>
      <c r="Q182" s="181">
        <v>0.00119</v>
      </c>
      <c r="R182" s="181">
        <f>Q182*H182</f>
        <v>0.0119</v>
      </c>
      <c r="S182" s="181">
        <v>0</v>
      </c>
      <c r="T182" s="182">
        <f>S182*H182</f>
        <v>0</v>
      </c>
      <c r="AR182" s="15" t="s">
        <v>142</v>
      </c>
      <c r="AT182" s="15" t="s">
        <v>137</v>
      </c>
      <c r="AU182" s="15" t="s">
        <v>85</v>
      </c>
      <c r="AY182" s="15" t="s">
        <v>135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5" t="s">
        <v>83</v>
      </c>
      <c r="BK182" s="183">
        <f>ROUND(I182*H182,2)</f>
        <v>0</v>
      </c>
      <c r="BL182" s="15" t="s">
        <v>142</v>
      </c>
      <c r="BM182" s="15" t="s">
        <v>292</v>
      </c>
    </row>
    <row r="183" spans="2:51" s="11" customFormat="1" ht="12">
      <c r="B183" s="184"/>
      <c r="C183" s="185"/>
      <c r="D183" s="186" t="s">
        <v>144</v>
      </c>
      <c r="E183" s="187" t="s">
        <v>1</v>
      </c>
      <c r="F183" s="188" t="s">
        <v>199</v>
      </c>
      <c r="G183" s="185"/>
      <c r="H183" s="189">
        <v>10</v>
      </c>
      <c r="I183" s="190"/>
      <c r="J183" s="185"/>
      <c r="K183" s="185"/>
      <c r="L183" s="191"/>
      <c r="M183" s="192"/>
      <c r="N183" s="193"/>
      <c r="O183" s="193"/>
      <c r="P183" s="193"/>
      <c r="Q183" s="193"/>
      <c r="R183" s="193"/>
      <c r="S183" s="193"/>
      <c r="T183" s="194"/>
      <c r="AT183" s="195" t="s">
        <v>144</v>
      </c>
      <c r="AU183" s="195" t="s">
        <v>85</v>
      </c>
      <c r="AV183" s="11" t="s">
        <v>85</v>
      </c>
      <c r="AW183" s="11" t="s">
        <v>35</v>
      </c>
      <c r="AX183" s="11" t="s">
        <v>83</v>
      </c>
      <c r="AY183" s="195" t="s">
        <v>135</v>
      </c>
    </row>
    <row r="184" spans="2:63" s="10" customFormat="1" ht="22.9" customHeight="1">
      <c r="B184" s="156"/>
      <c r="C184" s="157"/>
      <c r="D184" s="158" t="s">
        <v>74</v>
      </c>
      <c r="E184" s="170" t="s">
        <v>85</v>
      </c>
      <c r="F184" s="170" t="s">
        <v>293</v>
      </c>
      <c r="G184" s="157"/>
      <c r="H184" s="157"/>
      <c r="I184" s="160"/>
      <c r="J184" s="171">
        <f>BK184</f>
        <v>0</v>
      </c>
      <c r="K184" s="157"/>
      <c r="L184" s="162"/>
      <c r="M184" s="163"/>
      <c r="N184" s="164"/>
      <c r="O184" s="164"/>
      <c r="P184" s="165">
        <f>SUM(P185:P222)</f>
        <v>0</v>
      </c>
      <c r="Q184" s="164"/>
      <c r="R184" s="165">
        <f>SUM(R185:R222)</f>
        <v>145.47179656</v>
      </c>
      <c r="S184" s="164"/>
      <c r="T184" s="166">
        <f>SUM(T185:T222)</f>
        <v>0</v>
      </c>
      <c r="AR184" s="167" t="s">
        <v>83</v>
      </c>
      <c r="AT184" s="168" t="s">
        <v>74</v>
      </c>
      <c r="AU184" s="168" t="s">
        <v>83</v>
      </c>
      <c r="AY184" s="167" t="s">
        <v>135</v>
      </c>
      <c r="BK184" s="169">
        <f>SUM(BK185:BK222)</f>
        <v>0</v>
      </c>
    </row>
    <row r="185" spans="2:65" s="1" customFormat="1" ht="20.45" customHeight="1">
      <c r="B185" s="32"/>
      <c r="C185" s="172" t="s">
        <v>294</v>
      </c>
      <c r="D185" s="172" t="s">
        <v>137</v>
      </c>
      <c r="E185" s="173" t="s">
        <v>295</v>
      </c>
      <c r="F185" s="174" t="s">
        <v>296</v>
      </c>
      <c r="G185" s="175" t="s">
        <v>152</v>
      </c>
      <c r="H185" s="176">
        <v>0.5</v>
      </c>
      <c r="I185" s="177"/>
      <c r="J185" s="178">
        <f>ROUND(I185*H185,2)</f>
        <v>0</v>
      </c>
      <c r="K185" s="174" t="s">
        <v>141</v>
      </c>
      <c r="L185" s="36"/>
      <c r="M185" s="179" t="s">
        <v>1</v>
      </c>
      <c r="N185" s="180" t="s">
        <v>46</v>
      </c>
      <c r="O185" s="58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AR185" s="15" t="s">
        <v>142</v>
      </c>
      <c r="AT185" s="15" t="s">
        <v>137</v>
      </c>
      <c r="AU185" s="15" t="s">
        <v>85</v>
      </c>
      <c r="AY185" s="15" t="s">
        <v>135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5" t="s">
        <v>83</v>
      </c>
      <c r="BK185" s="183">
        <f>ROUND(I185*H185,2)</f>
        <v>0</v>
      </c>
      <c r="BL185" s="15" t="s">
        <v>142</v>
      </c>
      <c r="BM185" s="15" t="s">
        <v>297</v>
      </c>
    </row>
    <row r="186" spans="2:51" s="12" customFormat="1" ht="12">
      <c r="B186" s="196"/>
      <c r="C186" s="197"/>
      <c r="D186" s="186" t="s">
        <v>144</v>
      </c>
      <c r="E186" s="198" t="s">
        <v>1</v>
      </c>
      <c r="F186" s="199" t="s">
        <v>298</v>
      </c>
      <c r="G186" s="197"/>
      <c r="H186" s="198" t="s">
        <v>1</v>
      </c>
      <c r="I186" s="200"/>
      <c r="J186" s="197"/>
      <c r="K186" s="197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144</v>
      </c>
      <c r="AU186" s="205" t="s">
        <v>85</v>
      </c>
      <c r="AV186" s="12" t="s">
        <v>83</v>
      </c>
      <c r="AW186" s="12" t="s">
        <v>35</v>
      </c>
      <c r="AX186" s="12" t="s">
        <v>75</v>
      </c>
      <c r="AY186" s="205" t="s">
        <v>135</v>
      </c>
    </row>
    <row r="187" spans="2:51" s="11" customFormat="1" ht="12">
      <c r="B187" s="184"/>
      <c r="C187" s="185"/>
      <c r="D187" s="186" t="s">
        <v>144</v>
      </c>
      <c r="E187" s="187" t="s">
        <v>1</v>
      </c>
      <c r="F187" s="188" t="s">
        <v>299</v>
      </c>
      <c r="G187" s="185"/>
      <c r="H187" s="189">
        <v>0.5</v>
      </c>
      <c r="I187" s="190"/>
      <c r="J187" s="185"/>
      <c r="K187" s="185"/>
      <c r="L187" s="191"/>
      <c r="M187" s="192"/>
      <c r="N187" s="193"/>
      <c r="O187" s="193"/>
      <c r="P187" s="193"/>
      <c r="Q187" s="193"/>
      <c r="R187" s="193"/>
      <c r="S187" s="193"/>
      <c r="T187" s="194"/>
      <c r="AT187" s="195" t="s">
        <v>144</v>
      </c>
      <c r="AU187" s="195" t="s">
        <v>85</v>
      </c>
      <c r="AV187" s="11" t="s">
        <v>85</v>
      </c>
      <c r="AW187" s="11" t="s">
        <v>35</v>
      </c>
      <c r="AX187" s="11" t="s">
        <v>83</v>
      </c>
      <c r="AY187" s="195" t="s">
        <v>135</v>
      </c>
    </row>
    <row r="188" spans="2:65" s="1" customFormat="1" ht="20.45" customHeight="1">
      <c r="B188" s="32"/>
      <c r="C188" s="172" t="s">
        <v>300</v>
      </c>
      <c r="D188" s="172" t="s">
        <v>137</v>
      </c>
      <c r="E188" s="173" t="s">
        <v>301</v>
      </c>
      <c r="F188" s="174" t="s">
        <v>302</v>
      </c>
      <c r="G188" s="175" t="s">
        <v>140</v>
      </c>
      <c r="H188" s="176">
        <v>95.1</v>
      </c>
      <c r="I188" s="177"/>
      <c r="J188" s="178">
        <f>ROUND(I188*H188,2)</f>
        <v>0</v>
      </c>
      <c r="K188" s="174" t="s">
        <v>141</v>
      </c>
      <c r="L188" s="36"/>
      <c r="M188" s="179" t="s">
        <v>1</v>
      </c>
      <c r="N188" s="180" t="s">
        <v>46</v>
      </c>
      <c r="O188" s="58"/>
      <c r="P188" s="181">
        <f>O188*H188</f>
        <v>0</v>
      </c>
      <c r="Q188" s="181">
        <v>0.00017</v>
      </c>
      <c r="R188" s="181">
        <f>Q188*H188</f>
        <v>0.016167</v>
      </c>
      <c r="S188" s="181">
        <v>0</v>
      </c>
      <c r="T188" s="182">
        <f>S188*H188</f>
        <v>0</v>
      </c>
      <c r="AR188" s="15" t="s">
        <v>142</v>
      </c>
      <c r="AT188" s="15" t="s">
        <v>137</v>
      </c>
      <c r="AU188" s="15" t="s">
        <v>85</v>
      </c>
      <c r="AY188" s="15" t="s">
        <v>135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5" t="s">
        <v>83</v>
      </c>
      <c r="BK188" s="183">
        <f>ROUND(I188*H188,2)</f>
        <v>0</v>
      </c>
      <c r="BL188" s="15" t="s">
        <v>142</v>
      </c>
      <c r="BM188" s="15" t="s">
        <v>303</v>
      </c>
    </row>
    <row r="189" spans="2:51" s="11" customFormat="1" ht="12">
      <c r="B189" s="184"/>
      <c r="C189" s="185"/>
      <c r="D189" s="186" t="s">
        <v>144</v>
      </c>
      <c r="E189" s="187" t="s">
        <v>1</v>
      </c>
      <c r="F189" s="188" t="s">
        <v>304</v>
      </c>
      <c r="G189" s="185"/>
      <c r="H189" s="189">
        <v>95.1</v>
      </c>
      <c r="I189" s="190"/>
      <c r="J189" s="185"/>
      <c r="K189" s="185"/>
      <c r="L189" s="191"/>
      <c r="M189" s="192"/>
      <c r="N189" s="193"/>
      <c r="O189" s="193"/>
      <c r="P189" s="193"/>
      <c r="Q189" s="193"/>
      <c r="R189" s="193"/>
      <c r="S189" s="193"/>
      <c r="T189" s="194"/>
      <c r="AT189" s="195" t="s">
        <v>144</v>
      </c>
      <c r="AU189" s="195" t="s">
        <v>85</v>
      </c>
      <c r="AV189" s="11" t="s">
        <v>85</v>
      </c>
      <c r="AW189" s="11" t="s">
        <v>35</v>
      </c>
      <c r="AX189" s="11" t="s">
        <v>75</v>
      </c>
      <c r="AY189" s="195" t="s">
        <v>135</v>
      </c>
    </row>
    <row r="190" spans="2:51" s="13" customFormat="1" ht="12">
      <c r="B190" s="206"/>
      <c r="C190" s="207"/>
      <c r="D190" s="186" t="s">
        <v>144</v>
      </c>
      <c r="E190" s="208" t="s">
        <v>1</v>
      </c>
      <c r="F190" s="209" t="s">
        <v>160</v>
      </c>
      <c r="G190" s="207"/>
      <c r="H190" s="210">
        <v>95.1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144</v>
      </c>
      <c r="AU190" s="216" t="s">
        <v>85</v>
      </c>
      <c r="AV190" s="13" t="s">
        <v>142</v>
      </c>
      <c r="AW190" s="13" t="s">
        <v>35</v>
      </c>
      <c r="AX190" s="13" t="s">
        <v>83</v>
      </c>
      <c r="AY190" s="216" t="s">
        <v>135</v>
      </c>
    </row>
    <row r="191" spans="2:65" s="1" customFormat="1" ht="20.45" customHeight="1">
      <c r="B191" s="32"/>
      <c r="C191" s="217" t="s">
        <v>305</v>
      </c>
      <c r="D191" s="217" t="s">
        <v>233</v>
      </c>
      <c r="E191" s="218" t="s">
        <v>306</v>
      </c>
      <c r="F191" s="219" t="s">
        <v>307</v>
      </c>
      <c r="G191" s="220" t="s">
        <v>140</v>
      </c>
      <c r="H191" s="221">
        <v>97.002</v>
      </c>
      <c r="I191" s="222"/>
      <c r="J191" s="223">
        <f>ROUND(I191*H191,2)</f>
        <v>0</v>
      </c>
      <c r="K191" s="219" t="s">
        <v>141</v>
      </c>
      <c r="L191" s="224"/>
      <c r="M191" s="225" t="s">
        <v>1</v>
      </c>
      <c r="N191" s="226" t="s">
        <v>46</v>
      </c>
      <c r="O191" s="58"/>
      <c r="P191" s="181">
        <f>O191*H191</f>
        <v>0</v>
      </c>
      <c r="Q191" s="181">
        <v>0.0003</v>
      </c>
      <c r="R191" s="181">
        <f>Q191*H191</f>
        <v>0.029100599999999997</v>
      </c>
      <c r="S191" s="181">
        <v>0</v>
      </c>
      <c r="T191" s="182">
        <f>S191*H191</f>
        <v>0</v>
      </c>
      <c r="AR191" s="15" t="s">
        <v>186</v>
      </c>
      <c r="AT191" s="15" t="s">
        <v>233</v>
      </c>
      <c r="AU191" s="15" t="s">
        <v>85</v>
      </c>
      <c r="AY191" s="15" t="s">
        <v>135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5" t="s">
        <v>83</v>
      </c>
      <c r="BK191" s="183">
        <f>ROUND(I191*H191,2)</f>
        <v>0</v>
      </c>
      <c r="BL191" s="15" t="s">
        <v>142</v>
      </c>
      <c r="BM191" s="15" t="s">
        <v>308</v>
      </c>
    </row>
    <row r="192" spans="2:51" s="11" customFormat="1" ht="12">
      <c r="B192" s="184"/>
      <c r="C192" s="185"/>
      <c r="D192" s="186" t="s">
        <v>144</v>
      </c>
      <c r="E192" s="187" t="s">
        <v>1</v>
      </c>
      <c r="F192" s="188" t="s">
        <v>309</v>
      </c>
      <c r="G192" s="185"/>
      <c r="H192" s="189">
        <v>97.002</v>
      </c>
      <c r="I192" s="190"/>
      <c r="J192" s="185"/>
      <c r="K192" s="185"/>
      <c r="L192" s="191"/>
      <c r="M192" s="192"/>
      <c r="N192" s="193"/>
      <c r="O192" s="193"/>
      <c r="P192" s="193"/>
      <c r="Q192" s="193"/>
      <c r="R192" s="193"/>
      <c r="S192" s="193"/>
      <c r="T192" s="194"/>
      <c r="AT192" s="195" t="s">
        <v>144</v>
      </c>
      <c r="AU192" s="195" t="s">
        <v>85</v>
      </c>
      <c r="AV192" s="11" t="s">
        <v>85</v>
      </c>
      <c r="AW192" s="11" t="s">
        <v>35</v>
      </c>
      <c r="AX192" s="11" t="s">
        <v>83</v>
      </c>
      <c r="AY192" s="195" t="s">
        <v>135</v>
      </c>
    </row>
    <row r="193" spans="2:65" s="1" customFormat="1" ht="30.6" customHeight="1">
      <c r="B193" s="32"/>
      <c r="C193" s="172" t="s">
        <v>310</v>
      </c>
      <c r="D193" s="172" t="s">
        <v>137</v>
      </c>
      <c r="E193" s="173" t="s">
        <v>311</v>
      </c>
      <c r="F193" s="174" t="s">
        <v>312</v>
      </c>
      <c r="G193" s="175" t="s">
        <v>313</v>
      </c>
      <c r="H193" s="176">
        <v>116</v>
      </c>
      <c r="I193" s="177"/>
      <c r="J193" s="178">
        <f>ROUND(I193*H193,2)</f>
        <v>0</v>
      </c>
      <c r="K193" s="174" t="s">
        <v>141</v>
      </c>
      <c r="L193" s="36"/>
      <c r="M193" s="179" t="s">
        <v>1</v>
      </c>
      <c r="N193" s="180" t="s">
        <v>46</v>
      </c>
      <c r="O193" s="58"/>
      <c r="P193" s="181">
        <f>O193*H193</f>
        <v>0</v>
      </c>
      <c r="Q193" s="181">
        <v>0.24184</v>
      </c>
      <c r="R193" s="181">
        <f>Q193*H193</f>
        <v>28.05344</v>
      </c>
      <c r="S193" s="181">
        <v>0</v>
      </c>
      <c r="T193" s="182">
        <f>S193*H193</f>
        <v>0</v>
      </c>
      <c r="AR193" s="15" t="s">
        <v>142</v>
      </c>
      <c r="AT193" s="15" t="s">
        <v>137</v>
      </c>
      <c r="AU193" s="15" t="s">
        <v>85</v>
      </c>
      <c r="AY193" s="15" t="s">
        <v>135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5" t="s">
        <v>83</v>
      </c>
      <c r="BK193" s="183">
        <f>ROUND(I193*H193,2)</f>
        <v>0</v>
      </c>
      <c r="BL193" s="15" t="s">
        <v>142</v>
      </c>
      <c r="BM193" s="15" t="s">
        <v>314</v>
      </c>
    </row>
    <row r="194" spans="2:51" s="11" customFormat="1" ht="12">
      <c r="B194" s="184"/>
      <c r="C194" s="185"/>
      <c r="D194" s="186" t="s">
        <v>144</v>
      </c>
      <c r="E194" s="187" t="s">
        <v>1</v>
      </c>
      <c r="F194" s="188" t="s">
        <v>315</v>
      </c>
      <c r="G194" s="185"/>
      <c r="H194" s="189">
        <v>116</v>
      </c>
      <c r="I194" s="190"/>
      <c r="J194" s="185"/>
      <c r="K194" s="185"/>
      <c r="L194" s="191"/>
      <c r="M194" s="192"/>
      <c r="N194" s="193"/>
      <c r="O194" s="193"/>
      <c r="P194" s="193"/>
      <c r="Q194" s="193"/>
      <c r="R194" s="193"/>
      <c r="S194" s="193"/>
      <c r="T194" s="194"/>
      <c r="AT194" s="195" t="s">
        <v>144</v>
      </c>
      <c r="AU194" s="195" t="s">
        <v>85</v>
      </c>
      <c r="AV194" s="11" t="s">
        <v>85</v>
      </c>
      <c r="AW194" s="11" t="s">
        <v>35</v>
      </c>
      <c r="AX194" s="11" t="s">
        <v>83</v>
      </c>
      <c r="AY194" s="195" t="s">
        <v>135</v>
      </c>
    </row>
    <row r="195" spans="2:65" s="1" customFormat="1" ht="30.6" customHeight="1">
      <c r="B195" s="32"/>
      <c r="C195" s="172" t="s">
        <v>316</v>
      </c>
      <c r="D195" s="172" t="s">
        <v>137</v>
      </c>
      <c r="E195" s="173" t="s">
        <v>317</v>
      </c>
      <c r="F195" s="174" t="s">
        <v>318</v>
      </c>
      <c r="G195" s="175" t="s">
        <v>313</v>
      </c>
      <c r="H195" s="176">
        <v>35</v>
      </c>
      <c r="I195" s="177"/>
      <c r="J195" s="178">
        <f>ROUND(I195*H195,2)</f>
        <v>0</v>
      </c>
      <c r="K195" s="174" t="s">
        <v>141</v>
      </c>
      <c r="L195" s="36"/>
      <c r="M195" s="179" t="s">
        <v>1</v>
      </c>
      <c r="N195" s="180" t="s">
        <v>46</v>
      </c>
      <c r="O195" s="58"/>
      <c r="P195" s="181">
        <f>O195*H195</f>
        <v>0</v>
      </c>
      <c r="Q195" s="181">
        <v>0.27672</v>
      </c>
      <c r="R195" s="181">
        <f>Q195*H195</f>
        <v>9.6852</v>
      </c>
      <c r="S195" s="181">
        <v>0</v>
      </c>
      <c r="T195" s="182">
        <f>S195*H195</f>
        <v>0</v>
      </c>
      <c r="AR195" s="15" t="s">
        <v>142</v>
      </c>
      <c r="AT195" s="15" t="s">
        <v>137</v>
      </c>
      <c r="AU195" s="15" t="s">
        <v>85</v>
      </c>
      <c r="AY195" s="15" t="s">
        <v>135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5" t="s">
        <v>83</v>
      </c>
      <c r="BK195" s="183">
        <f>ROUND(I195*H195,2)</f>
        <v>0</v>
      </c>
      <c r="BL195" s="15" t="s">
        <v>142</v>
      </c>
      <c r="BM195" s="15" t="s">
        <v>319</v>
      </c>
    </row>
    <row r="196" spans="2:51" s="11" customFormat="1" ht="12">
      <c r="B196" s="184"/>
      <c r="C196" s="185"/>
      <c r="D196" s="186" t="s">
        <v>144</v>
      </c>
      <c r="E196" s="187" t="s">
        <v>1</v>
      </c>
      <c r="F196" s="188" t="s">
        <v>320</v>
      </c>
      <c r="G196" s="185"/>
      <c r="H196" s="189">
        <v>35</v>
      </c>
      <c r="I196" s="190"/>
      <c r="J196" s="185"/>
      <c r="K196" s="185"/>
      <c r="L196" s="191"/>
      <c r="M196" s="192"/>
      <c r="N196" s="193"/>
      <c r="O196" s="193"/>
      <c r="P196" s="193"/>
      <c r="Q196" s="193"/>
      <c r="R196" s="193"/>
      <c r="S196" s="193"/>
      <c r="T196" s="194"/>
      <c r="AT196" s="195" t="s">
        <v>144</v>
      </c>
      <c r="AU196" s="195" t="s">
        <v>85</v>
      </c>
      <c r="AV196" s="11" t="s">
        <v>85</v>
      </c>
      <c r="AW196" s="11" t="s">
        <v>35</v>
      </c>
      <c r="AX196" s="11" t="s">
        <v>83</v>
      </c>
      <c r="AY196" s="195" t="s">
        <v>135</v>
      </c>
    </row>
    <row r="197" spans="2:65" s="1" customFormat="1" ht="20.45" customHeight="1">
      <c r="B197" s="32"/>
      <c r="C197" s="217" t="s">
        <v>321</v>
      </c>
      <c r="D197" s="217" t="s">
        <v>233</v>
      </c>
      <c r="E197" s="218" t="s">
        <v>322</v>
      </c>
      <c r="F197" s="219" t="s">
        <v>323</v>
      </c>
      <c r="G197" s="220" t="s">
        <v>257</v>
      </c>
      <c r="H197" s="221">
        <v>8</v>
      </c>
      <c r="I197" s="222"/>
      <c r="J197" s="223">
        <f>ROUND(I197*H197,2)</f>
        <v>0</v>
      </c>
      <c r="K197" s="219" t="s">
        <v>141</v>
      </c>
      <c r="L197" s="224"/>
      <c r="M197" s="225" t="s">
        <v>1</v>
      </c>
      <c r="N197" s="226" t="s">
        <v>46</v>
      </c>
      <c r="O197" s="58"/>
      <c r="P197" s="181">
        <f>O197*H197</f>
        <v>0</v>
      </c>
      <c r="Q197" s="181">
        <v>0.0021</v>
      </c>
      <c r="R197" s="181">
        <f>Q197*H197</f>
        <v>0.0168</v>
      </c>
      <c r="S197" s="181">
        <v>0</v>
      </c>
      <c r="T197" s="182">
        <f>S197*H197</f>
        <v>0</v>
      </c>
      <c r="AR197" s="15" t="s">
        <v>186</v>
      </c>
      <c r="AT197" s="15" t="s">
        <v>233</v>
      </c>
      <c r="AU197" s="15" t="s">
        <v>85</v>
      </c>
      <c r="AY197" s="15" t="s">
        <v>135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15" t="s">
        <v>83</v>
      </c>
      <c r="BK197" s="183">
        <f>ROUND(I197*H197,2)</f>
        <v>0</v>
      </c>
      <c r="BL197" s="15" t="s">
        <v>142</v>
      </c>
      <c r="BM197" s="15" t="s">
        <v>324</v>
      </c>
    </row>
    <row r="198" spans="2:51" s="11" customFormat="1" ht="12">
      <c r="B198" s="184"/>
      <c r="C198" s="185"/>
      <c r="D198" s="186" t="s">
        <v>144</v>
      </c>
      <c r="E198" s="187" t="s">
        <v>1</v>
      </c>
      <c r="F198" s="188" t="s">
        <v>186</v>
      </c>
      <c r="G198" s="185"/>
      <c r="H198" s="189">
        <v>8</v>
      </c>
      <c r="I198" s="190"/>
      <c r="J198" s="185"/>
      <c r="K198" s="185"/>
      <c r="L198" s="191"/>
      <c r="M198" s="192"/>
      <c r="N198" s="193"/>
      <c r="O198" s="193"/>
      <c r="P198" s="193"/>
      <c r="Q198" s="193"/>
      <c r="R198" s="193"/>
      <c r="S198" s="193"/>
      <c r="T198" s="194"/>
      <c r="AT198" s="195" t="s">
        <v>144</v>
      </c>
      <c r="AU198" s="195" t="s">
        <v>85</v>
      </c>
      <c r="AV198" s="11" t="s">
        <v>85</v>
      </c>
      <c r="AW198" s="11" t="s">
        <v>35</v>
      </c>
      <c r="AX198" s="11" t="s">
        <v>83</v>
      </c>
      <c r="AY198" s="195" t="s">
        <v>135</v>
      </c>
    </row>
    <row r="199" spans="2:65" s="1" customFormat="1" ht="20.45" customHeight="1">
      <c r="B199" s="32"/>
      <c r="C199" s="217" t="s">
        <v>325</v>
      </c>
      <c r="D199" s="217" t="s">
        <v>233</v>
      </c>
      <c r="E199" s="218" t="s">
        <v>326</v>
      </c>
      <c r="F199" s="219" t="s">
        <v>327</v>
      </c>
      <c r="G199" s="220" t="s">
        <v>257</v>
      </c>
      <c r="H199" s="221">
        <v>7</v>
      </c>
      <c r="I199" s="222"/>
      <c r="J199" s="223">
        <f>ROUND(I199*H199,2)</f>
        <v>0</v>
      </c>
      <c r="K199" s="219" t="s">
        <v>141</v>
      </c>
      <c r="L199" s="224"/>
      <c r="M199" s="225" t="s">
        <v>1</v>
      </c>
      <c r="N199" s="226" t="s">
        <v>46</v>
      </c>
      <c r="O199" s="58"/>
      <c r="P199" s="181">
        <f>O199*H199</f>
        <v>0</v>
      </c>
      <c r="Q199" s="181">
        <v>0.0018</v>
      </c>
      <c r="R199" s="181">
        <f>Q199*H199</f>
        <v>0.0126</v>
      </c>
      <c r="S199" s="181">
        <v>0</v>
      </c>
      <c r="T199" s="182">
        <f>S199*H199</f>
        <v>0</v>
      </c>
      <c r="AR199" s="15" t="s">
        <v>186</v>
      </c>
      <c r="AT199" s="15" t="s">
        <v>233</v>
      </c>
      <c r="AU199" s="15" t="s">
        <v>85</v>
      </c>
      <c r="AY199" s="15" t="s">
        <v>135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5" t="s">
        <v>83</v>
      </c>
      <c r="BK199" s="183">
        <f>ROUND(I199*H199,2)</f>
        <v>0</v>
      </c>
      <c r="BL199" s="15" t="s">
        <v>142</v>
      </c>
      <c r="BM199" s="15" t="s">
        <v>328</v>
      </c>
    </row>
    <row r="200" spans="2:51" s="11" customFormat="1" ht="12">
      <c r="B200" s="184"/>
      <c r="C200" s="185"/>
      <c r="D200" s="186" t="s">
        <v>144</v>
      </c>
      <c r="E200" s="187" t="s">
        <v>1</v>
      </c>
      <c r="F200" s="188" t="s">
        <v>181</v>
      </c>
      <c r="G200" s="185"/>
      <c r="H200" s="189">
        <v>7</v>
      </c>
      <c r="I200" s="190"/>
      <c r="J200" s="185"/>
      <c r="K200" s="185"/>
      <c r="L200" s="191"/>
      <c r="M200" s="192"/>
      <c r="N200" s="193"/>
      <c r="O200" s="193"/>
      <c r="P200" s="193"/>
      <c r="Q200" s="193"/>
      <c r="R200" s="193"/>
      <c r="S200" s="193"/>
      <c r="T200" s="194"/>
      <c r="AT200" s="195" t="s">
        <v>144</v>
      </c>
      <c r="AU200" s="195" t="s">
        <v>85</v>
      </c>
      <c r="AV200" s="11" t="s">
        <v>85</v>
      </c>
      <c r="AW200" s="11" t="s">
        <v>35</v>
      </c>
      <c r="AX200" s="11" t="s">
        <v>83</v>
      </c>
      <c r="AY200" s="195" t="s">
        <v>135</v>
      </c>
    </row>
    <row r="201" spans="2:65" s="1" customFormat="1" ht="20.45" customHeight="1">
      <c r="B201" s="32"/>
      <c r="C201" s="217" t="s">
        <v>329</v>
      </c>
      <c r="D201" s="217" t="s">
        <v>233</v>
      </c>
      <c r="E201" s="218" t="s">
        <v>330</v>
      </c>
      <c r="F201" s="219" t="s">
        <v>331</v>
      </c>
      <c r="G201" s="220" t="s">
        <v>257</v>
      </c>
      <c r="H201" s="221">
        <v>2</v>
      </c>
      <c r="I201" s="222"/>
      <c r="J201" s="223">
        <f>ROUND(I201*H201,2)</f>
        <v>0</v>
      </c>
      <c r="K201" s="219" t="s">
        <v>141</v>
      </c>
      <c r="L201" s="224"/>
      <c r="M201" s="225" t="s">
        <v>1</v>
      </c>
      <c r="N201" s="226" t="s">
        <v>46</v>
      </c>
      <c r="O201" s="58"/>
      <c r="P201" s="181">
        <f>O201*H201</f>
        <v>0</v>
      </c>
      <c r="Q201" s="181">
        <v>0.00155</v>
      </c>
      <c r="R201" s="181">
        <f>Q201*H201</f>
        <v>0.0031</v>
      </c>
      <c r="S201" s="181">
        <v>0</v>
      </c>
      <c r="T201" s="182">
        <f>S201*H201</f>
        <v>0</v>
      </c>
      <c r="AR201" s="15" t="s">
        <v>186</v>
      </c>
      <c r="AT201" s="15" t="s">
        <v>233</v>
      </c>
      <c r="AU201" s="15" t="s">
        <v>85</v>
      </c>
      <c r="AY201" s="15" t="s">
        <v>135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5" t="s">
        <v>83</v>
      </c>
      <c r="BK201" s="183">
        <f>ROUND(I201*H201,2)</f>
        <v>0</v>
      </c>
      <c r="BL201" s="15" t="s">
        <v>142</v>
      </c>
      <c r="BM201" s="15" t="s">
        <v>332</v>
      </c>
    </row>
    <row r="202" spans="2:51" s="11" customFormat="1" ht="12">
      <c r="B202" s="184"/>
      <c r="C202" s="185"/>
      <c r="D202" s="186" t="s">
        <v>144</v>
      </c>
      <c r="E202" s="187" t="s">
        <v>1</v>
      </c>
      <c r="F202" s="188" t="s">
        <v>85</v>
      </c>
      <c r="G202" s="185"/>
      <c r="H202" s="189">
        <v>2</v>
      </c>
      <c r="I202" s="190"/>
      <c r="J202" s="185"/>
      <c r="K202" s="185"/>
      <c r="L202" s="191"/>
      <c r="M202" s="192"/>
      <c r="N202" s="193"/>
      <c r="O202" s="193"/>
      <c r="P202" s="193"/>
      <c r="Q202" s="193"/>
      <c r="R202" s="193"/>
      <c r="S202" s="193"/>
      <c r="T202" s="194"/>
      <c r="AT202" s="195" t="s">
        <v>144</v>
      </c>
      <c r="AU202" s="195" t="s">
        <v>85</v>
      </c>
      <c r="AV202" s="11" t="s">
        <v>85</v>
      </c>
      <c r="AW202" s="11" t="s">
        <v>35</v>
      </c>
      <c r="AX202" s="11" t="s">
        <v>83</v>
      </c>
      <c r="AY202" s="195" t="s">
        <v>135</v>
      </c>
    </row>
    <row r="203" spans="2:65" s="1" customFormat="1" ht="20.45" customHeight="1">
      <c r="B203" s="32"/>
      <c r="C203" s="172" t="s">
        <v>333</v>
      </c>
      <c r="D203" s="172" t="s">
        <v>137</v>
      </c>
      <c r="E203" s="173" t="s">
        <v>334</v>
      </c>
      <c r="F203" s="174" t="s">
        <v>335</v>
      </c>
      <c r="G203" s="175" t="s">
        <v>140</v>
      </c>
      <c r="H203" s="176">
        <v>554.48</v>
      </c>
      <c r="I203" s="177"/>
      <c r="J203" s="178">
        <f>ROUND(I203*H203,2)</f>
        <v>0</v>
      </c>
      <c r="K203" s="174" t="s">
        <v>141</v>
      </c>
      <c r="L203" s="36"/>
      <c r="M203" s="179" t="s">
        <v>1</v>
      </c>
      <c r="N203" s="180" t="s">
        <v>46</v>
      </c>
      <c r="O203" s="58"/>
      <c r="P203" s="181">
        <f>O203*H203</f>
        <v>0</v>
      </c>
      <c r="Q203" s="181">
        <v>0.00022</v>
      </c>
      <c r="R203" s="181">
        <f>Q203*H203</f>
        <v>0.12198560000000001</v>
      </c>
      <c r="S203" s="181">
        <v>0</v>
      </c>
      <c r="T203" s="182">
        <f>S203*H203</f>
        <v>0</v>
      </c>
      <c r="AR203" s="15" t="s">
        <v>142</v>
      </c>
      <c r="AT203" s="15" t="s">
        <v>137</v>
      </c>
      <c r="AU203" s="15" t="s">
        <v>85</v>
      </c>
      <c r="AY203" s="15" t="s">
        <v>135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5" t="s">
        <v>83</v>
      </c>
      <c r="BK203" s="183">
        <f>ROUND(I203*H203,2)</f>
        <v>0</v>
      </c>
      <c r="BL203" s="15" t="s">
        <v>142</v>
      </c>
      <c r="BM203" s="15" t="s">
        <v>336</v>
      </c>
    </row>
    <row r="204" spans="2:51" s="11" customFormat="1" ht="12">
      <c r="B204" s="184"/>
      <c r="C204" s="185"/>
      <c r="D204" s="186" t="s">
        <v>144</v>
      </c>
      <c r="E204" s="187" t="s">
        <v>1</v>
      </c>
      <c r="F204" s="188" t="s">
        <v>337</v>
      </c>
      <c r="G204" s="185"/>
      <c r="H204" s="189">
        <v>554.48</v>
      </c>
      <c r="I204" s="190"/>
      <c r="J204" s="185"/>
      <c r="K204" s="185"/>
      <c r="L204" s="191"/>
      <c r="M204" s="192"/>
      <c r="N204" s="193"/>
      <c r="O204" s="193"/>
      <c r="P204" s="193"/>
      <c r="Q204" s="193"/>
      <c r="R204" s="193"/>
      <c r="S204" s="193"/>
      <c r="T204" s="194"/>
      <c r="AT204" s="195" t="s">
        <v>144</v>
      </c>
      <c r="AU204" s="195" t="s">
        <v>85</v>
      </c>
      <c r="AV204" s="11" t="s">
        <v>85</v>
      </c>
      <c r="AW204" s="11" t="s">
        <v>35</v>
      </c>
      <c r="AX204" s="11" t="s">
        <v>83</v>
      </c>
      <c r="AY204" s="195" t="s">
        <v>135</v>
      </c>
    </row>
    <row r="205" spans="2:65" s="1" customFormat="1" ht="20.45" customHeight="1">
      <c r="B205" s="32"/>
      <c r="C205" s="217" t="s">
        <v>338</v>
      </c>
      <c r="D205" s="217" t="s">
        <v>233</v>
      </c>
      <c r="E205" s="218" t="s">
        <v>306</v>
      </c>
      <c r="F205" s="219" t="s">
        <v>307</v>
      </c>
      <c r="G205" s="220" t="s">
        <v>140</v>
      </c>
      <c r="H205" s="221">
        <v>637.652</v>
      </c>
      <c r="I205" s="222"/>
      <c r="J205" s="223">
        <f>ROUND(I205*H205,2)</f>
        <v>0</v>
      </c>
      <c r="K205" s="219" t="s">
        <v>141</v>
      </c>
      <c r="L205" s="224"/>
      <c r="M205" s="225" t="s">
        <v>1</v>
      </c>
      <c r="N205" s="226" t="s">
        <v>46</v>
      </c>
      <c r="O205" s="58"/>
      <c r="P205" s="181">
        <f>O205*H205</f>
        <v>0</v>
      </c>
      <c r="Q205" s="181">
        <v>0.0003</v>
      </c>
      <c r="R205" s="181">
        <f>Q205*H205</f>
        <v>0.1912956</v>
      </c>
      <c r="S205" s="181">
        <v>0</v>
      </c>
      <c r="T205" s="182">
        <f>S205*H205</f>
        <v>0</v>
      </c>
      <c r="AR205" s="15" t="s">
        <v>186</v>
      </c>
      <c r="AT205" s="15" t="s">
        <v>233</v>
      </c>
      <c r="AU205" s="15" t="s">
        <v>85</v>
      </c>
      <c r="AY205" s="15" t="s">
        <v>135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5" t="s">
        <v>83</v>
      </c>
      <c r="BK205" s="183">
        <f>ROUND(I205*H205,2)</f>
        <v>0</v>
      </c>
      <c r="BL205" s="15" t="s">
        <v>142</v>
      </c>
      <c r="BM205" s="15" t="s">
        <v>339</v>
      </c>
    </row>
    <row r="206" spans="2:51" s="11" customFormat="1" ht="12">
      <c r="B206" s="184"/>
      <c r="C206" s="185"/>
      <c r="D206" s="186" t="s">
        <v>144</v>
      </c>
      <c r="E206" s="187" t="s">
        <v>1</v>
      </c>
      <c r="F206" s="188" t="s">
        <v>340</v>
      </c>
      <c r="G206" s="185"/>
      <c r="H206" s="189">
        <v>637.652</v>
      </c>
      <c r="I206" s="190"/>
      <c r="J206" s="185"/>
      <c r="K206" s="185"/>
      <c r="L206" s="191"/>
      <c r="M206" s="192"/>
      <c r="N206" s="193"/>
      <c r="O206" s="193"/>
      <c r="P206" s="193"/>
      <c r="Q206" s="193"/>
      <c r="R206" s="193"/>
      <c r="S206" s="193"/>
      <c r="T206" s="194"/>
      <c r="AT206" s="195" t="s">
        <v>144</v>
      </c>
      <c r="AU206" s="195" t="s">
        <v>85</v>
      </c>
      <c r="AV206" s="11" t="s">
        <v>85</v>
      </c>
      <c r="AW206" s="11" t="s">
        <v>35</v>
      </c>
      <c r="AX206" s="11" t="s">
        <v>83</v>
      </c>
      <c r="AY206" s="195" t="s">
        <v>135</v>
      </c>
    </row>
    <row r="207" spans="2:65" s="1" customFormat="1" ht="20.45" customHeight="1">
      <c r="B207" s="32"/>
      <c r="C207" s="172" t="s">
        <v>341</v>
      </c>
      <c r="D207" s="172" t="s">
        <v>137</v>
      </c>
      <c r="E207" s="173" t="s">
        <v>342</v>
      </c>
      <c r="F207" s="174" t="s">
        <v>343</v>
      </c>
      <c r="G207" s="175" t="s">
        <v>152</v>
      </c>
      <c r="H207" s="176">
        <v>3.978</v>
      </c>
      <c r="I207" s="177"/>
      <c r="J207" s="178">
        <f>ROUND(I207*H207,2)</f>
        <v>0</v>
      </c>
      <c r="K207" s="174" t="s">
        <v>141</v>
      </c>
      <c r="L207" s="36"/>
      <c r="M207" s="179" t="s">
        <v>1</v>
      </c>
      <c r="N207" s="180" t="s">
        <v>46</v>
      </c>
      <c r="O207" s="58"/>
      <c r="P207" s="181">
        <f>O207*H207</f>
        <v>0</v>
      </c>
      <c r="Q207" s="181">
        <v>2.16</v>
      </c>
      <c r="R207" s="181">
        <f>Q207*H207</f>
        <v>8.59248</v>
      </c>
      <c r="S207" s="181">
        <v>0</v>
      </c>
      <c r="T207" s="182">
        <f>S207*H207</f>
        <v>0</v>
      </c>
      <c r="AR207" s="15" t="s">
        <v>142</v>
      </c>
      <c r="AT207" s="15" t="s">
        <v>137</v>
      </c>
      <c r="AU207" s="15" t="s">
        <v>85</v>
      </c>
      <c r="AY207" s="15" t="s">
        <v>135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5" t="s">
        <v>83</v>
      </c>
      <c r="BK207" s="183">
        <f>ROUND(I207*H207,2)</f>
        <v>0</v>
      </c>
      <c r="BL207" s="15" t="s">
        <v>142</v>
      </c>
      <c r="BM207" s="15" t="s">
        <v>344</v>
      </c>
    </row>
    <row r="208" spans="2:51" s="11" customFormat="1" ht="12">
      <c r="B208" s="184"/>
      <c r="C208" s="185"/>
      <c r="D208" s="186" t="s">
        <v>144</v>
      </c>
      <c r="E208" s="187" t="s">
        <v>1</v>
      </c>
      <c r="F208" s="188" t="s">
        <v>345</v>
      </c>
      <c r="G208" s="185"/>
      <c r="H208" s="189">
        <v>3.96</v>
      </c>
      <c r="I208" s="190"/>
      <c r="J208" s="185"/>
      <c r="K208" s="185"/>
      <c r="L208" s="191"/>
      <c r="M208" s="192"/>
      <c r="N208" s="193"/>
      <c r="O208" s="193"/>
      <c r="P208" s="193"/>
      <c r="Q208" s="193"/>
      <c r="R208" s="193"/>
      <c r="S208" s="193"/>
      <c r="T208" s="194"/>
      <c r="AT208" s="195" t="s">
        <v>144</v>
      </c>
      <c r="AU208" s="195" t="s">
        <v>85</v>
      </c>
      <c r="AV208" s="11" t="s">
        <v>85</v>
      </c>
      <c r="AW208" s="11" t="s">
        <v>35</v>
      </c>
      <c r="AX208" s="11" t="s">
        <v>75</v>
      </c>
      <c r="AY208" s="195" t="s">
        <v>135</v>
      </c>
    </row>
    <row r="209" spans="2:51" s="11" customFormat="1" ht="12">
      <c r="B209" s="184"/>
      <c r="C209" s="185"/>
      <c r="D209" s="186" t="s">
        <v>144</v>
      </c>
      <c r="E209" s="187" t="s">
        <v>1</v>
      </c>
      <c r="F209" s="188" t="s">
        <v>346</v>
      </c>
      <c r="G209" s="185"/>
      <c r="H209" s="189">
        <v>0.018</v>
      </c>
      <c r="I209" s="190"/>
      <c r="J209" s="185"/>
      <c r="K209" s="185"/>
      <c r="L209" s="191"/>
      <c r="M209" s="192"/>
      <c r="N209" s="193"/>
      <c r="O209" s="193"/>
      <c r="P209" s="193"/>
      <c r="Q209" s="193"/>
      <c r="R209" s="193"/>
      <c r="S209" s="193"/>
      <c r="T209" s="194"/>
      <c r="AT209" s="195" t="s">
        <v>144</v>
      </c>
      <c r="AU209" s="195" t="s">
        <v>85</v>
      </c>
      <c r="AV209" s="11" t="s">
        <v>85</v>
      </c>
      <c r="AW209" s="11" t="s">
        <v>35</v>
      </c>
      <c r="AX209" s="11" t="s">
        <v>75</v>
      </c>
      <c r="AY209" s="195" t="s">
        <v>135</v>
      </c>
    </row>
    <row r="210" spans="2:51" s="13" customFormat="1" ht="12">
      <c r="B210" s="206"/>
      <c r="C210" s="207"/>
      <c r="D210" s="186" t="s">
        <v>144</v>
      </c>
      <c r="E210" s="208" t="s">
        <v>1</v>
      </c>
      <c r="F210" s="209" t="s">
        <v>160</v>
      </c>
      <c r="G210" s="207"/>
      <c r="H210" s="210">
        <v>3.978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144</v>
      </c>
      <c r="AU210" s="216" t="s">
        <v>85</v>
      </c>
      <c r="AV210" s="13" t="s">
        <v>142</v>
      </c>
      <c r="AW210" s="13" t="s">
        <v>35</v>
      </c>
      <c r="AX210" s="13" t="s">
        <v>83</v>
      </c>
      <c r="AY210" s="216" t="s">
        <v>135</v>
      </c>
    </row>
    <row r="211" spans="2:65" s="1" customFormat="1" ht="20.45" customHeight="1">
      <c r="B211" s="32"/>
      <c r="C211" s="172" t="s">
        <v>347</v>
      </c>
      <c r="D211" s="172" t="s">
        <v>137</v>
      </c>
      <c r="E211" s="173" t="s">
        <v>348</v>
      </c>
      <c r="F211" s="174" t="s">
        <v>349</v>
      </c>
      <c r="G211" s="175" t="s">
        <v>152</v>
      </c>
      <c r="H211" s="176">
        <v>39.6</v>
      </c>
      <c r="I211" s="177"/>
      <c r="J211" s="178">
        <f>ROUND(I211*H211,2)</f>
        <v>0</v>
      </c>
      <c r="K211" s="174" t="s">
        <v>141</v>
      </c>
      <c r="L211" s="36"/>
      <c r="M211" s="179" t="s">
        <v>1</v>
      </c>
      <c r="N211" s="180" t="s">
        <v>46</v>
      </c>
      <c r="O211" s="58"/>
      <c r="P211" s="181">
        <f>O211*H211</f>
        <v>0</v>
      </c>
      <c r="Q211" s="181">
        <v>2.25634</v>
      </c>
      <c r="R211" s="181">
        <f>Q211*H211</f>
        <v>89.351064</v>
      </c>
      <c r="S211" s="181">
        <v>0</v>
      </c>
      <c r="T211" s="182">
        <f>S211*H211</f>
        <v>0</v>
      </c>
      <c r="AR211" s="15" t="s">
        <v>142</v>
      </c>
      <c r="AT211" s="15" t="s">
        <v>137</v>
      </c>
      <c r="AU211" s="15" t="s">
        <v>85</v>
      </c>
      <c r="AY211" s="15" t="s">
        <v>135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5" t="s">
        <v>83</v>
      </c>
      <c r="BK211" s="183">
        <f>ROUND(I211*H211,2)</f>
        <v>0</v>
      </c>
      <c r="BL211" s="15" t="s">
        <v>142</v>
      </c>
      <c r="BM211" s="15" t="s">
        <v>350</v>
      </c>
    </row>
    <row r="212" spans="2:51" s="11" customFormat="1" ht="12">
      <c r="B212" s="184"/>
      <c r="C212" s="185"/>
      <c r="D212" s="186" t="s">
        <v>144</v>
      </c>
      <c r="E212" s="187" t="s">
        <v>1</v>
      </c>
      <c r="F212" s="188" t="s">
        <v>351</v>
      </c>
      <c r="G212" s="185"/>
      <c r="H212" s="189">
        <v>39.6</v>
      </c>
      <c r="I212" s="190"/>
      <c r="J212" s="185"/>
      <c r="K212" s="185"/>
      <c r="L212" s="191"/>
      <c r="M212" s="192"/>
      <c r="N212" s="193"/>
      <c r="O212" s="193"/>
      <c r="P212" s="193"/>
      <c r="Q212" s="193"/>
      <c r="R212" s="193"/>
      <c r="S212" s="193"/>
      <c r="T212" s="194"/>
      <c r="AT212" s="195" t="s">
        <v>144</v>
      </c>
      <c r="AU212" s="195" t="s">
        <v>85</v>
      </c>
      <c r="AV212" s="11" t="s">
        <v>85</v>
      </c>
      <c r="AW212" s="11" t="s">
        <v>35</v>
      </c>
      <c r="AX212" s="11" t="s">
        <v>83</v>
      </c>
      <c r="AY212" s="195" t="s">
        <v>135</v>
      </c>
    </row>
    <row r="213" spans="2:65" s="1" customFormat="1" ht="20.45" customHeight="1">
      <c r="B213" s="32"/>
      <c r="C213" s="172" t="s">
        <v>352</v>
      </c>
      <c r="D213" s="172" t="s">
        <v>137</v>
      </c>
      <c r="E213" s="173" t="s">
        <v>353</v>
      </c>
      <c r="F213" s="174" t="s">
        <v>354</v>
      </c>
      <c r="G213" s="175" t="s">
        <v>140</v>
      </c>
      <c r="H213" s="176">
        <v>29.76</v>
      </c>
      <c r="I213" s="177"/>
      <c r="J213" s="178">
        <f>ROUND(I213*H213,2)</f>
        <v>0</v>
      </c>
      <c r="K213" s="174" t="s">
        <v>141</v>
      </c>
      <c r="L213" s="36"/>
      <c r="M213" s="179" t="s">
        <v>1</v>
      </c>
      <c r="N213" s="180" t="s">
        <v>46</v>
      </c>
      <c r="O213" s="58"/>
      <c r="P213" s="181">
        <f>O213*H213</f>
        <v>0</v>
      </c>
      <c r="Q213" s="181">
        <v>0.00264</v>
      </c>
      <c r="R213" s="181">
        <f>Q213*H213</f>
        <v>0.07856640000000001</v>
      </c>
      <c r="S213" s="181">
        <v>0</v>
      </c>
      <c r="T213" s="182">
        <f>S213*H213</f>
        <v>0</v>
      </c>
      <c r="AR213" s="15" t="s">
        <v>142</v>
      </c>
      <c r="AT213" s="15" t="s">
        <v>137</v>
      </c>
      <c r="AU213" s="15" t="s">
        <v>85</v>
      </c>
      <c r="AY213" s="15" t="s">
        <v>135</v>
      </c>
      <c r="BE213" s="183">
        <f>IF(N213="základní",J213,0)</f>
        <v>0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15" t="s">
        <v>83</v>
      </c>
      <c r="BK213" s="183">
        <f>ROUND(I213*H213,2)</f>
        <v>0</v>
      </c>
      <c r="BL213" s="15" t="s">
        <v>142</v>
      </c>
      <c r="BM213" s="15" t="s">
        <v>355</v>
      </c>
    </row>
    <row r="214" spans="2:51" s="11" customFormat="1" ht="12">
      <c r="B214" s="184"/>
      <c r="C214" s="185"/>
      <c r="D214" s="186" t="s">
        <v>144</v>
      </c>
      <c r="E214" s="187" t="s">
        <v>1</v>
      </c>
      <c r="F214" s="188" t="s">
        <v>356</v>
      </c>
      <c r="G214" s="185"/>
      <c r="H214" s="189">
        <v>29.76</v>
      </c>
      <c r="I214" s="190"/>
      <c r="J214" s="185"/>
      <c r="K214" s="185"/>
      <c r="L214" s="191"/>
      <c r="M214" s="192"/>
      <c r="N214" s="193"/>
      <c r="O214" s="193"/>
      <c r="P214" s="193"/>
      <c r="Q214" s="193"/>
      <c r="R214" s="193"/>
      <c r="S214" s="193"/>
      <c r="T214" s="194"/>
      <c r="AT214" s="195" t="s">
        <v>144</v>
      </c>
      <c r="AU214" s="195" t="s">
        <v>85</v>
      </c>
      <c r="AV214" s="11" t="s">
        <v>85</v>
      </c>
      <c r="AW214" s="11" t="s">
        <v>35</v>
      </c>
      <c r="AX214" s="11" t="s">
        <v>83</v>
      </c>
      <c r="AY214" s="195" t="s">
        <v>135</v>
      </c>
    </row>
    <row r="215" spans="2:65" s="1" customFormat="1" ht="20.45" customHeight="1">
      <c r="B215" s="32"/>
      <c r="C215" s="172" t="s">
        <v>357</v>
      </c>
      <c r="D215" s="172" t="s">
        <v>137</v>
      </c>
      <c r="E215" s="173" t="s">
        <v>358</v>
      </c>
      <c r="F215" s="174" t="s">
        <v>359</v>
      </c>
      <c r="G215" s="175" t="s">
        <v>140</v>
      </c>
      <c r="H215" s="176">
        <v>29.76</v>
      </c>
      <c r="I215" s="177"/>
      <c r="J215" s="178">
        <f>ROUND(I215*H215,2)</f>
        <v>0</v>
      </c>
      <c r="K215" s="174" t="s">
        <v>141</v>
      </c>
      <c r="L215" s="36"/>
      <c r="M215" s="179" t="s">
        <v>1</v>
      </c>
      <c r="N215" s="180" t="s">
        <v>46</v>
      </c>
      <c r="O215" s="58"/>
      <c r="P215" s="181">
        <f>O215*H215</f>
        <v>0</v>
      </c>
      <c r="Q215" s="181">
        <v>0</v>
      </c>
      <c r="R215" s="181">
        <f>Q215*H215</f>
        <v>0</v>
      </c>
      <c r="S215" s="181">
        <v>0</v>
      </c>
      <c r="T215" s="182">
        <f>S215*H215</f>
        <v>0</v>
      </c>
      <c r="AR215" s="15" t="s">
        <v>142</v>
      </c>
      <c r="AT215" s="15" t="s">
        <v>137</v>
      </c>
      <c r="AU215" s="15" t="s">
        <v>85</v>
      </c>
      <c r="AY215" s="15" t="s">
        <v>135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5" t="s">
        <v>83</v>
      </c>
      <c r="BK215" s="183">
        <f>ROUND(I215*H215,2)</f>
        <v>0</v>
      </c>
      <c r="BL215" s="15" t="s">
        <v>142</v>
      </c>
      <c r="BM215" s="15" t="s">
        <v>360</v>
      </c>
    </row>
    <row r="216" spans="2:51" s="11" customFormat="1" ht="12">
      <c r="B216" s="184"/>
      <c r="C216" s="185"/>
      <c r="D216" s="186" t="s">
        <v>144</v>
      </c>
      <c r="E216" s="187" t="s">
        <v>1</v>
      </c>
      <c r="F216" s="188" t="s">
        <v>361</v>
      </c>
      <c r="G216" s="185"/>
      <c r="H216" s="189">
        <v>29.76</v>
      </c>
      <c r="I216" s="190"/>
      <c r="J216" s="185"/>
      <c r="K216" s="185"/>
      <c r="L216" s="191"/>
      <c r="M216" s="192"/>
      <c r="N216" s="193"/>
      <c r="O216" s="193"/>
      <c r="P216" s="193"/>
      <c r="Q216" s="193"/>
      <c r="R216" s="193"/>
      <c r="S216" s="193"/>
      <c r="T216" s="194"/>
      <c r="AT216" s="195" t="s">
        <v>144</v>
      </c>
      <c r="AU216" s="195" t="s">
        <v>85</v>
      </c>
      <c r="AV216" s="11" t="s">
        <v>85</v>
      </c>
      <c r="AW216" s="11" t="s">
        <v>35</v>
      </c>
      <c r="AX216" s="11" t="s">
        <v>83</v>
      </c>
      <c r="AY216" s="195" t="s">
        <v>135</v>
      </c>
    </row>
    <row r="217" spans="2:65" s="1" customFormat="1" ht="20.45" customHeight="1">
      <c r="B217" s="32"/>
      <c r="C217" s="172" t="s">
        <v>362</v>
      </c>
      <c r="D217" s="172" t="s">
        <v>137</v>
      </c>
      <c r="E217" s="173" t="s">
        <v>363</v>
      </c>
      <c r="F217" s="174" t="s">
        <v>364</v>
      </c>
      <c r="G217" s="175" t="s">
        <v>140</v>
      </c>
      <c r="H217" s="176">
        <v>0.3</v>
      </c>
      <c r="I217" s="177"/>
      <c r="J217" s="178">
        <f>ROUND(I217*H217,2)</f>
        <v>0</v>
      </c>
      <c r="K217" s="174" t="s">
        <v>141</v>
      </c>
      <c r="L217" s="36"/>
      <c r="M217" s="179" t="s">
        <v>1</v>
      </c>
      <c r="N217" s="180" t="s">
        <v>46</v>
      </c>
      <c r="O217" s="58"/>
      <c r="P217" s="181">
        <f>O217*H217</f>
        <v>0</v>
      </c>
      <c r="Q217" s="181">
        <v>0.67489</v>
      </c>
      <c r="R217" s="181">
        <f>Q217*H217</f>
        <v>0.20246699999999998</v>
      </c>
      <c r="S217" s="181">
        <v>0</v>
      </c>
      <c r="T217" s="182">
        <f>S217*H217</f>
        <v>0</v>
      </c>
      <c r="AR217" s="15" t="s">
        <v>142</v>
      </c>
      <c r="AT217" s="15" t="s">
        <v>137</v>
      </c>
      <c r="AU217" s="15" t="s">
        <v>85</v>
      </c>
      <c r="AY217" s="15" t="s">
        <v>135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5" t="s">
        <v>83</v>
      </c>
      <c r="BK217" s="183">
        <f>ROUND(I217*H217,2)</f>
        <v>0</v>
      </c>
      <c r="BL217" s="15" t="s">
        <v>142</v>
      </c>
      <c r="BM217" s="15" t="s">
        <v>365</v>
      </c>
    </row>
    <row r="218" spans="2:51" s="11" customFormat="1" ht="12">
      <c r="B218" s="184"/>
      <c r="C218" s="185"/>
      <c r="D218" s="186" t="s">
        <v>144</v>
      </c>
      <c r="E218" s="187" t="s">
        <v>1</v>
      </c>
      <c r="F218" s="188" t="s">
        <v>366</v>
      </c>
      <c r="G218" s="185"/>
      <c r="H218" s="189">
        <v>0.3</v>
      </c>
      <c r="I218" s="190"/>
      <c r="J218" s="185"/>
      <c r="K218" s="185"/>
      <c r="L218" s="191"/>
      <c r="M218" s="192"/>
      <c r="N218" s="193"/>
      <c r="O218" s="193"/>
      <c r="P218" s="193"/>
      <c r="Q218" s="193"/>
      <c r="R218" s="193"/>
      <c r="S218" s="193"/>
      <c r="T218" s="194"/>
      <c r="AT218" s="195" t="s">
        <v>144</v>
      </c>
      <c r="AU218" s="195" t="s">
        <v>85</v>
      </c>
      <c r="AV218" s="11" t="s">
        <v>85</v>
      </c>
      <c r="AW218" s="11" t="s">
        <v>35</v>
      </c>
      <c r="AX218" s="11" t="s">
        <v>83</v>
      </c>
      <c r="AY218" s="195" t="s">
        <v>135</v>
      </c>
    </row>
    <row r="219" spans="2:65" s="1" customFormat="1" ht="20.45" customHeight="1">
      <c r="B219" s="32"/>
      <c r="C219" s="172" t="s">
        <v>367</v>
      </c>
      <c r="D219" s="172" t="s">
        <v>137</v>
      </c>
      <c r="E219" s="173" t="s">
        <v>368</v>
      </c>
      <c r="F219" s="174" t="s">
        <v>369</v>
      </c>
      <c r="G219" s="175" t="s">
        <v>140</v>
      </c>
      <c r="H219" s="176">
        <v>21</v>
      </c>
      <c r="I219" s="177"/>
      <c r="J219" s="178">
        <f>ROUND(I219*H219,2)</f>
        <v>0</v>
      </c>
      <c r="K219" s="174" t="s">
        <v>141</v>
      </c>
      <c r="L219" s="36"/>
      <c r="M219" s="179" t="s">
        <v>1</v>
      </c>
      <c r="N219" s="180" t="s">
        <v>46</v>
      </c>
      <c r="O219" s="58"/>
      <c r="P219" s="181">
        <f>O219*H219</f>
        <v>0</v>
      </c>
      <c r="Q219" s="181">
        <v>0.42832</v>
      </c>
      <c r="R219" s="181">
        <f>Q219*H219</f>
        <v>8.99472</v>
      </c>
      <c r="S219" s="181">
        <v>0</v>
      </c>
      <c r="T219" s="182">
        <f>S219*H219</f>
        <v>0</v>
      </c>
      <c r="AR219" s="15" t="s">
        <v>142</v>
      </c>
      <c r="AT219" s="15" t="s">
        <v>137</v>
      </c>
      <c r="AU219" s="15" t="s">
        <v>85</v>
      </c>
      <c r="AY219" s="15" t="s">
        <v>135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15" t="s">
        <v>83</v>
      </c>
      <c r="BK219" s="183">
        <f>ROUND(I219*H219,2)</f>
        <v>0</v>
      </c>
      <c r="BL219" s="15" t="s">
        <v>142</v>
      </c>
      <c r="BM219" s="15" t="s">
        <v>370</v>
      </c>
    </row>
    <row r="220" spans="2:51" s="11" customFormat="1" ht="12">
      <c r="B220" s="184"/>
      <c r="C220" s="185"/>
      <c r="D220" s="186" t="s">
        <v>144</v>
      </c>
      <c r="E220" s="187" t="s">
        <v>1</v>
      </c>
      <c r="F220" s="188" t="s">
        <v>371</v>
      </c>
      <c r="G220" s="185"/>
      <c r="H220" s="189">
        <v>21</v>
      </c>
      <c r="I220" s="190"/>
      <c r="J220" s="185"/>
      <c r="K220" s="185"/>
      <c r="L220" s="191"/>
      <c r="M220" s="192"/>
      <c r="N220" s="193"/>
      <c r="O220" s="193"/>
      <c r="P220" s="193"/>
      <c r="Q220" s="193"/>
      <c r="R220" s="193"/>
      <c r="S220" s="193"/>
      <c r="T220" s="194"/>
      <c r="AT220" s="195" t="s">
        <v>144</v>
      </c>
      <c r="AU220" s="195" t="s">
        <v>85</v>
      </c>
      <c r="AV220" s="11" t="s">
        <v>85</v>
      </c>
      <c r="AW220" s="11" t="s">
        <v>35</v>
      </c>
      <c r="AX220" s="11" t="s">
        <v>83</v>
      </c>
      <c r="AY220" s="195" t="s">
        <v>135</v>
      </c>
    </row>
    <row r="221" spans="2:65" s="1" customFormat="1" ht="20.45" customHeight="1">
      <c r="B221" s="32"/>
      <c r="C221" s="172" t="s">
        <v>372</v>
      </c>
      <c r="D221" s="172" t="s">
        <v>137</v>
      </c>
      <c r="E221" s="173" t="s">
        <v>373</v>
      </c>
      <c r="F221" s="174" t="s">
        <v>374</v>
      </c>
      <c r="G221" s="175" t="s">
        <v>236</v>
      </c>
      <c r="H221" s="176">
        <v>0.116</v>
      </c>
      <c r="I221" s="177"/>
      <c r="J221" s="178">
        <f>ROUND(I221*H221,2)</f>
        <v>0</v>
      </c>
      <c r="K221" s="174" t="s">
        <v>141</v>
      </c>
      <c r="L221" s="36"/>
      <c r="M221" s="179" t="s">
        <v>1</v>
      </c>
      <c r="N221" s="180" t="s">
        <v>46</v>
      </c>
      <c r="O221" s="58"/>
      <c r="P221" s="181">
        <f>O221*H221</f>
        <v>0</v>
      </c>
      <c r="Q221" s="181">
        <v>1.05871</v>
      </c>
      <c r="R221" s="181">
        <f>Q221*H221</f>
        <v>0.12281036000000001</v>
      </c>
      <c r="S221" s="181">
        <v>0</v>
      </c>
      <c r="T221" s="182">
        <f>S221*H221</f>
        <v>0</v>
      </c>
      <c r="AR221" s="15" t="s">
        <v>142</v>
      </c>
      <c r="AT221" s="15" t="s">
        <v>137</v>
      </c>
      <c r="AU221" s="15" t="s">
        <v>85</v>
      </c>
      <c r="AY221" s="15" t="s">
        <v>135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5" t="s">
        <v>83</v>
      </c>
      <c r="BK221" s="183">
        <f>ROUND(I221*H221,2)</f>
        <v>0</v>
      </c>
      <c r="BL221" s="15" t="s">
        <v>142</v>
      </c>
      <c r="BM221" s="15" t="s">
        <v>375</v>
      </c>
    </row>
    <row r="222" spans="2:51" s="11" customFormat="1" ht="12">
      <c r="B222" s="184"/>
      <c r="C222" s="185"/>
      <c r="D222" s="186" t="s">
        <v>144</v>
      </c>
      <c r="E222" s="187" t="s">
        <v>1</v>
      </c>
      <c r="F222" s="188" t="s">
        <v>376</v>
      </c>
      <c r="G222" s="185"/>
      <c r="H222" s="189">
        <v>0.116</v>
      </c>
      <c r="I222" s="190"/>
      <c r="J222" s="185"/>
      <c r="K222" s="185"/>
      <c r="L222" s="191"/>
      <c r="M222" s="192"/>
      <c r="N222" s="193"/>
      <c r="O222" s="193"/>
      <c r="P222" s="193"/>
      <c r="Q222" s="193"/>
      <c r="R222" s="193"/>
      <c r="S222" s="193"/>
      <c r="T222" s="194"/>
      <c r="AT222" s="195" t="s">
        <v>144</v>
      </c>
      <c r="AU222" s="195" t="s">
        <v>85</v>
      </c>
      <c r="AV222" s="11" t="s">
        <v>85</v>
      </c>
      <c r="AW222" s="11" t="s">
        <v>35</v>
      </c>
      <c r="AX222" s="11" t="s">
        <v>83</v>
      </c>
      <c r="AY222" s="195" t="s">
        <v>135</v>
      </c>
    </row>
    <row r="223" spans="2:63" s="10" customFormat="1" ht="22.9" customHeight="1">
      <c r="B223" s="156"/>
      <c r="C223" s="157"/>
      <c r="D223" s="158" t="s">
        <v>74</v>
      </c>
      <c r="E223" s="170" t="s">
        <v>149</v>
      </c>
      <c r="F223" s="170" t="s">
        <v>377</v>
      </c>
      <c r="G223" s="157"/>
      <c r="H223" s="157"/>
      <c r="I223" s="160"/>
      <c r="J223" s="171">
        <f>BK223</f>
        <v>0</v>
      </c>
      <c r="K223" s="157"/>
      <c r="L223" s="162"/>
      <c r="M223" s="163"/>
      <c r="N223" s="164"/>
      <c r="O223" s="164"/>
      <c r="P223" s="165">
        <f>SUM(P224:P241)</f>
        <v>0</v>
      </c>
      <c r="Q223" s="164"/>
      <c r="R223" s="165">
        <f>SUM(R224:R241)</f>
        <v>13.21612808</v>
      </c>
      <c r="S223" s="164"/>
      <c r="T223" s="166">
        <f>SUM(T224:T241)</f>
        <v>0</v>
      </c>
      <c r="AR223" s="167" t="s">
        <v>83</v>
      </c>
      <c r="AT223" s="168" t="s">
        <v>74</v>
      </c>
      <c r="AU223" s="168" t="s">
        <v>83</v>
      </c>
      <c r="AY223" s="167" t="s">
        <v>135</v>
      </c>
      <c r="BK223" s="169">
        <f>SUM(BK224:BK241)</f>
        <v>0</v>
      </c>
    </row>
    <row r="224" spans="2:65" s="1" customFormat="1" ht="20.45" customHeight="1">
      <c r="B224" s="32"/>
      <c r="C224" s="172" t="s">
        <v>378</v>
      </c>
      <c r="D224" s="172" t="s">
        <v>137</v>
      </c>
      <c r="E224" s="173" t="s">
        <v>379</v>
      </c>
      <c r="F224" s="174" t="s">
        <v>380</v>
      </c>
      <c r="G224" s="175" t="s">
        <v>257</v>
      </c>
      <c r="H224" s="176">
        <v>32</v>
      </c>
      <c r="I224" s="177"/>
      <c r="J224" s="178">
        <f>ROUND(I224*H224,2)</f>
        <v>0</v>
      </c>
      <c r="K224" s="174" t="s">
        <v>1</v>
      </c>
      <c r="L224" s="36"/>
      <c r="M224" s="179" t="s">
        <v>1</v>
      </c>
      <c r="N224" s="180" t="s">
        <v>46</v>
      </c>
      <c r="O224" s="58"/>
      <c r="P224" s="181">
        <f>O224*H224</f>
        <v>0</v>
      </c>
      <c r="Q224" s="181">
        <v>0.17489</v>
      </c>
      <c r="R224" s="181">
        <f>Q224*H224</f>
        <v>5.59648</v>
      </c>
      <c r="S224" s="181">
        <v>0</v>
      </c>
      <c r="T224" s="182">
        <f>S224*H224</f>
        <v>0</v>
      </c>
      <c r="AR224" s="15" t="s">
        <v>142</v>
      </c>
      <c r="AT224" s="15" t="s">
        <v>137</v>
      </c>
      <c r="AU224" s="15" t="s">
        <v>85</v>
      </c>
      <c r="AY224" s="15" t="s">
        <v>135</v>
      </c>
      <c r="BE224" s="183">
        <f>IF(N224="základní",J224,0)</f>
        <v>0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15" t="s">
        <v>83</v>
      </c>
      <c r="BK224" s="183">
        <f>ROUND(I224*H224,2)</f>
        <v>0</v>
      </c>
      <c r="BL224" s="15" t="s">
        <v>142</v>
      </c>
      <c r="BM224" s="15" t="s">
        <v>381</v>
      </c>
    </row>
    <row r="225" spans="2:51" s="11" customFormat="1" ht="12">
      <c r="B225" s="184"/>
      <c r="C225" s="185"/>
      <c r="D225" s="186" t="s">
        <v>144</v>
      </c>
      <c r="E225" s="187" t="s">
        <v>1</v>
      </c>
      <c r="F225" s="188" t="s">
        <v>316</v>
      </c>
      <c r="G225" s="185"/>
      <c r="H225" s="189">
        <v>32</v>
      </c>
      <c r="I225" s="190"/>
      <c r="J225" s="185"/>
      <c r="K225" s="185"/>
      <c r="L225" s="191"/>
      <c r="M225" s="192"/>
      <c r="N225" s="193"/>
      <c r="O225" s="193"/>
      <c r="P225" s="193"/>
      <c r="Q225" s="193"/>
      <c r="R225" s="193"/>
      <c r="S225" s="193"/>
      <c r="T225" s="194"/>
      <c r="AT225" s="195" t="s">
        <v>144</v>
      </c>
      <c r="AU225" s="195" t="s">
        <v>85</v>
      </c>
      <c r="AV225" s="11" t="s">
        <v>85</v>
      </c>
      <c r="AW225" s="11" t="s">
        <v>35</v>
      </c>
      <c r="AX225" s="11" t="s">
        <v>83</v>
      </c>
      <c r="AY225" s="195" t="s">
        <v>135</v>
      </c>
    </row>
    <row r="226" spans="2:65" s="1" customFormat="1" ht="14.45" customHeight="1">
      <c r="B226" s="32"/>
      <c r="C226" s="217" t="s">
        <v>382</v>
      </c>
      <c r="D226" s="217" t="s">
        <v>233</v>
      </c>
      <c r="E226" s="218" t="s">
        <v>383</v>
      </c>
      <c r="F226" s="219" t="s">
        <v>384</v>
      </c>
      <c r="G226" s="220" t="s">
        <v>313</v>
      </c>
      <c r="H226" s="221">
        <v>192</v>
      </c>
      <c r="I226" s="222"/>
      <c r="J226" s="223">
        <f>ROUND(I226*H226,2)</f>
        <v>0</v>
      </c>
      <c r="K226" s="219" t="s">
        <v>1</v>
      </c>
      <c r="L226" s="224"/>
      <c r="M226" s="225" t="s">
        <v>1</v>
      </c>
      <c r="N226" s="226" t="s">
        <v>46</v>
      </c>
      <c r="O226" s="58"/>
      <c r="P226" s="181">
        <f>O226*H226</f>
        <v>0</v>
      </c>
      <c r="Q226" s="181">
        <v>0.0335</v>
      </c>
      <c r="R226" s="181">
        <f>Q226*H226</f>
        <v>6.432</v>
      </c>
      <c r="S226" s="181">
        <v>0</v>
      </c>
      <c r="T226" s="182">
        <f>S226*H226</f>
        <v>0</v>
      </c>
      <c r="AR226" s="15" t="s">
        <v>186</v>
      </c>
      <c r="AT226" s="15" t="s">
        <v>233</v>
      </c>
      <c r="AU226" s="15" t="s">
        <v>85</v>
      </c>
      <c r="AY226" s="15" t="s">
        <v>135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5" t="s">
        <v>83</v>
      </c>
      <c r="BK226" s="183">
        <f>ROUND(I226*H226,2)</f>
        <v>0</v>
      </c>
      <c r="BL226" s="15" t="s">
        <v>142</v>
      </c>
      <c r="BM226" s="15" t="s">
        <v>385</v>
      </c>
    </row>
    <row r="227" spans="2:51" s="11" customFormat="1" ht="12">
      <c r="B227" s="184"/>
      <c r="C227" s="185"/>
      <c r="D227" s="186" t="s">
        <v>144</v>
      </c>
      <c r="E227" s="187" t="s">
        <v>1</v>
      </c>
      <c r="F227" s="188" t="s">
        <v>386</v>
      </c>
      <c r="G227" s="185"/>
      <c r="H227" s="189">
        <v>192</v>
      </c>
      <c r="I227" s="190"/>
      <c r="J227" s="185"/>
      <c r="K227" s="185"/>
      <c r="L227" s="191"/>
      <c r="M227" s="192"/>
      <c r="N227" s="193"/>
      <c r="O227" s="193"/>
      <c r="P227" s="193"/>
      <c r="Q227" s="193"/>
      <c r="R227" s="193"/>
      <c r="S227" s="193"/>
      <c r="T227" s="194"/>
      <c r="AT227" s="195" t="s">
        <v>144</v>
      </c>
      <c r="AU227" s="195" t="s">
        <v>85</v>
      </c>
      <c r="AV227" s="11" t="s">
        <v>85</v>
      </c>
      <c r="AW227" s="11" t="s">
        <v>35</v>
      </c>
      <c r="AX227" s="11" t="s">
        <v>83</v>
      </c>
      <c r="AY227" s="195" t="s">
        <v>135</v>
      </c>
    </row>
    <row r="228" spans="2:65" s="1" customFormat="1" ht="20.45" customHeight="1">
      <c r="B228" s="32"/>
      <c r="C228" s="172" t="s">
        <v>387</v>
      </c>
      <c r="D228" s="172" t="s">
        <v>137</v>
      </c>
      <c r="E228" s="173" t="s">
        <v>388</v>
      </c>
      <c r="F228" s="174" t="s">
        <v>389</v>
      </c>
      <c r="G228" s="175" t="s">
        <v>313</v>
      </c>
      <c r="H228" s="176">
        <v>97.2</v>
      </c>
      <c r="I228" s="177"/>
      <c r="J228" s="178">
        <f>ROUND(I228*H228,2)</f>
        <v>0</v>
      </c>
      <c r="K228" s="174" t="s">
        <v>141</v>
      </c>
      <c r="L228" s="36"/>
      <c r="M228" s="179" t="s">
        <v>1</v>
      </c>
      <c r="N228" s="180" t="s">
        <v>46</v>
      </c>
      <c r="O228" s="58"/>
      <c r="P228" s="181">
        <f>O228*H228</f>
        <v>0</v>
      </c>
      <c r="Q228" s="181">
        <v>0</v>
      </c>
      <c r="R228" s="181">
        <f>Q228*H228</f>
        <v>0</v>
      </c>
      <c r="S228" s="181">
        <v>0</v>
      </c>
      <c r="T228" s="182">
        <f>S228*H228</f>
        <v>0</v>
      </c>
      <c r="AR228" s="15" t="s">
        <v>142</v>
      </c>
      <c r="AT228" s="15" t="s">
        <v>137</v>
      </c>
      <c r="AU228" s="15" t="s">
        <v>85</v>
      </c>
      <c r="AY228" s="15" t="s">
        <v>135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5" t="s">
        <v>83</v>
      </c>
      <c r="BK228" s="183">
        <f>ROUND(I228*H228,2)</f>
        <v>0</v>
      </c>
      <c r="BL228" s="15" t="s">
        <v>142</v>
      </c>
      <c r="BM228" s="15" t="s">
        <v>390</v>
      </c>
    </row>
    <row r="229" spans="2:51" s="11" customFormat="1" ht="12">
      <c r="B229" s="184"/>
      <c r="C229" s="185"/>
      <c r="D229" s="186" t="s">
        <v>144</v>
      </c>
      <c r="E229" s="187" t="s">
        <v>1</v>
      </c>
      <c r="F229" s="188" t="s">
        <v>391</v>
      </c>
      <c r="G229" s="185"/>
      <c r="H229" s="189">
        <v>97.2</v>
      </c>
      <c r="I229" s="190"/>
      <c r="J229" s="185"/>
      <c r="K229" s="185"/>
      <c r="L229" s="191"/>
      <c r="M229" s="192"/>
      <c r="N229" s="193"/>
      <c r="O229" s="193"/>
      <c r="P229" s="193"/>
      <c r="Q229" s="193"/>
      <c r="R229" s="193"/>
      <c r="S229" s="193"/>
      <c r="T229" s="194"/>
      <c r="AT229" s="195" t="s">
        <v>144</v>
      </c>
      <c r="AU229" s="195" t="s">
        <v>85</v>
      </c>
      <c r="AV229" s="11" t="s">
        <v>85</v>
      </c>
      <c r="AW229" s="11" t="s">
        <v>35</v>
      </c>
      <c r="AX229" s="11" t="s">
        <v>83</v>
      </c>
      <c r="AY229" s="195" t="s">
        <v>135</v>
      </c>
    </row>
    <row r="230" spans="2:65" s="1" customFormat="1" ht="14.45" customHeight="1">
      <c r="B230" s="32"/>
      <c r="C230" s="217" t="s">
        <v>392</v>
      </c>
      <c r="D230" s="217" t="s">
        <v>233</v>
      </c>
      <c r="E230" s="218" t="s">
        <v>393</v>
      </c>
      <c r="F230" s="219" t="s">
        <v>394</v>
      </c>
      <c r="G230" s="220" t="s">
        <v>140</v>
      </c>
      <c r="H230" s="221">
        <v>474</v>
      </c>
      <c r="I230" s="222"/>
      <c r="J230" s="223">
        <f>ROUND(I230*H230,2)</f>
        <v>0</v>
      </c>
      <c r="K230" s="219" t="s">
        <v>1</v>
      </c>
      <c r="L230" s="224"/>
      <c r="M230" s="225" t="s">
        <v>1</v>
      </c>
      <c r="N230" s="226" t="s">
        <v>46</v>
      </c>
      <c r="O230" s="58"/>
      <c r="P230" s="181">
        <f>O230*H230</f>
        <v>0</v>
      </c>
      <c r="Q230" s="181">
        <v>0.00248</v>
      </c>
      <c r="R230" s="181">
        <f>Q230*H230</f>
        <v>1.17552</v>
      </c>
      <c r="S230" s="181">
        <v>0</v>
      </c>
      <c r="T230" s="182">
        <f>S230*H230</f>
        <v>0</v>
      </c>
      <c r="AR230" s="15" t="s">
        <v>186</v>
      </c>
      <c r="AT230" s="15" t="s">
        <v>233</v>
      </c>
      <c r="AU230" s="15" t="s">
        <v>85</v>
      </c>
      <c r="AY230" s="15" t="s">
        <v>135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5" t="s">
        <v>83</v>
      </c>
      <c r="BK230" s="183">
        <f>ROUND(I230*H230,2)</f>
        <v>0</v>
      </c>
      <c r="BL230" s="15" t="s">
        <v>142</v>
      </c>
      <c r="BM230" s="15" t="s">
        <v>395</v>
      </c>
    </row>
    <row r="231" spans="2:51" s="11" customFormat="1" ht="12">
      <c r="B231" s="184"/>
      <c r="C231" s="185"/>
      <c r="D231" s="186" t="s">
        <v>144</v>
      </c>
      <c r="E231" s="187" t="s">
        <v>1</v>
      </c>
      <c r="F231" s="188" t="s">
        <v>396</v>
      </c>
      <c r="G231" s="185"/>
      <c r="H231" s="189">
        <v>474</v>
      </c>
      <c r="I231" s="190"/>
      <c r="J231" s="185"/>
      <c r="K231" s="185"/>
      <c r="L231" s="191"/>
      <c r="M231" s="192"/>
      <c r="N231" s="193"/>
      <c r="O231" s="193"/>
      <c r="P231" s="193"/>
      <c r="Q231" s="193"/>
      <c r="R231" s="193"/>
      <c r="S231" s="193"/>
      <c r="T231" s="194"/>
      <c r="AT231" s="195" t="s">
        <v>144</v>
      </c>
      <c r="AU231" s="195" t="s">
        <v>85</v>
      </c>
      <c r="AV231" s="11" t="s">
        <v>85</v>
      </c>
      <c r="AW231" s="11" t="s">
        <v>35</v>
      </c>
      <c r="AX231" s="11" t="s">
        <v>83</v>
      </c>
      <c r="AY231" s="195" t="s">
        <v>135</v>
      </c>
    </row>
    <row r="232" spans="2:65" s="1" customFormat="1" ht="20.45" customHeight="1">
      <c r="B232" s="32"/>
      <c r="C232" s="172" t="s">
        <v>397</v>
      </c>
      <c r="D232" s="172" t="s">
        <v>137</v>
      </c>
      <c r="E232" s="173" t="s">
        <v>398</v>
      </c>
      <c r="F232" s="174" t="s">
        <v>399</v>
      </c>
      <c r="G232" s="175" t="s">
        <v>313</v>
      </c>
      <c r="H232" s="176">
        <v>300.2</v>
      </c>
      <c r="I232" s="177"/>
      <c r="J232" s="178">
        <f>ROUND(I232*H232,2)</f>
        <v>0</v>
      </c>
      <c r="K232" s="174" t="s">
        <v>141</v>
      </c>
      <c r="L232" s="36"/>
      <c r="M232" s="179" t="s">
        <v>1</v>
      </c>
      <c r="N232" s="180" t="s">
        <v>46</v>
      </c>
      <c r="O232" s="58"/>
      <c r="P232" s="181">
        <f>O232*H232</f>
        <v>0</v>
      </c>
      <c r="Q232" s="181">
        <v>0</v>
      </c>
      <c r="R232" s="181">
        <f>Q232*H232</f>
        <v>0</v>
      </c>
      <c r="S232" s="181">
        <v>0</v>
      </c>
      <c r="T232" s="182">
        <f>S232*H232</f>
        <v>0</v>
      </c>
      <c r="AR232" s="15" t="s">
        <v>142</v>
      </c>
      <c r="AT232" s="15" t="s">
        <v>137</v>
      </c>
      <c r="AU232" s="15" t="s">
        <v>85</v>
      </c>
      <c r="AY232" s="15" t="s">
        <v>135</v>
      </c>
      <c r="BE232" s="183">
        <f>IF(N232="základní",J232,0)</f>
        <v>0</v>
      </c>
      <c r="BF232" s="183">
        <f>IF(N232="snížená",J232,0)</f>
        <v>0</v>
      </c>
      <c r="BG232" s="183">
        <f>IF(N232="zákl. přenesená",J232,0)</f>
        <v>0</v>
      </c>
      <c r="BH232" s="183">
        <f>IF(N232="sníž. přenesená",J232,0)</f>
        <v>0</v>
      </c>
      <c r="BI232" s="183">
        <f>IF(N232="nulová",J232,0)</f>
        <v>0</v>
      </c>
      <c r="BJ232" s="15" t="s">
        <v>83</v>
      </c>
      <c r="BK232" s="183">
        <f>ROUND(I232*H232,2)</f>
        <v>0</v>
      </c>
      <c r="BL232" s="15" t="s">
        <v>142</v>
      </c>
      <c r="BM232" s="15" t="s">
        <v>400</v>
      </c>
    </row>
    <row r="233" spans="2:51" s="12" customFormat="1" ht="12">
      <c r="B233" s="196"/>
      <c r="C233" s="197"/>
      <c r="D233" s="186" t="s">
        <v>144</v>
      </c>
      <c r="E233" s="198" t="s">
        <v>1</v>
      </c>
      <c r="F233" s="199" t="s">
        <v>401</v>
      </c>
      <c r="G233" s="197"/>
      <c r="H233" s="198" t="s">
        <v>1</v>
      </c>
      <c r="I233" s="200"/>
      <c r="J233" s="197"/>
      <c r="K233" s="197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144</v>
      </c>
      <c r="AU233" s="205" t="s">
        <v>85</v>
      </c>
      <c r="AV233" s="12" t="s">
        <v>83</v>
      </c>
      <c r="AW233" s="12" t="s">
        <v>35</v>
      </c>
      <c r="AX233" s="12" t="s">
        <v>75</v>
      </c>
      <c r="AY233" s="205" t="s">
        <v>135</v>
      </c>
    </row>
    <row r="234" spans="2:51" s="11" customFormat="1" ht="12">
      <c r="B234" s="184"/>
      <c r="C234" s="185"/>
      <c r="D234" s="186" t="s">
        <v>144</v>
      </c>
      <c r="E234" s="187" t="s">
        <v>1</v>
      </c>
      <c r="F234" s="188" t="s">
        <v>402</v>
      </c>
      <c r="G234" s="185"/>
      <c r="H234" s="189">
        <v>106.4</v>
      </c>
      <c r="I234" s="190"/>
      <c r="J234" s="185"/>
      <c r="K234" s="185"/>
      <c r="L234" s="191"/>
      <c r="M234" s="192"/>
      <c r="N234" s="193"/>
      <c r="O234" s="193"/>
      <c r="P234" s="193"/>
      <c r="Q234" s="193"/>
      <c r="R234" s="193"/>
      <c r="S234" s="193"/>
      <c r="T234" s="194"/>
      <c r="AT234" s="195" t="s">
        <v>144</v>
      </c>
      <c r="AU234" s="195" t="s">
        <v>85</v>
      </c>
      <c r="AV234" s="11" t="s">
        <v>85</v>
      </c>
      <c r="AW234" s="11" t="s">
        <v>35</v>
      </c>
      <c r="AX234" s="11" t="s">
        <v>75</v>
      </c>
      <c r="AY234" s="195" t="s">
        <v>135</v>
      </c>
    </row>
    <row r="235" spans="2:51" s="11" customFormat="1" ht="12">
      <c r="B235" s="184"/>
      <c r="C235" s="185"/>
      <c r="D235" s="186" t="s">
        <v>144</v>
      </c>
      <c r="E235" s="187" t="s">
        <v>1</v>
      </c>
      <c r="F235" s="188" t="s">
        <v>403</v>
      </c>
      <c r="G235" s="185"/>
      <c r="H235" s="189">
        <v>193.8</v>
      </c>
      <c r="I235" s="190"/>
      <c r="J235" s="185"/>
      <c r="K235" s="185"/>
      <c r="L235" s="191"/>
      <c r="M235" s="192"/>
      <c r="N235" s="193"/>
      <c r="O235" s="193"/>
      <c r="P235" s="193"/>
      <c r="Q235" s="193"/>
      <c r="R235" s="193"/>
      <c r="S235" s="193"/>
      <c r="T235" s="194"/>
      <c r="AT235" s="195" t="s">
        <v>144</v>
      </c>
      <c r="AU235" s="195" t="s">
        <v>85</v>
      </c>
      <c r="AV235" s="11" t="s">
        <v>85</v>
      </c>
      <c r="AW235" s="11" t="s">
        <v>35</v>
      </c>
      <c r="AX235" s="11" t="s">
        <v>75</v>
      </c>
      <c r="AY235" s="195" t="s">
        <v>135</v>
      </c>
    </row>
    <row r="236" spans="2:51" s="13" customFormat="1" ht="12">
      <c r="B236" s="206"/>
      <c r="C236" s="207"/>
      <c r="D236" s="186" t="s">
        <v>144</v>
      </c>
      <c r="E236" s="208" t="s">
        <v>1</v>
      </c>
      <c r="F236" s="209" t="s">
        <v>160</v>
      </c>
      <c r="G236" s="207"/>
      <c r="H236" s="210">
        <v>300.2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144</v>
      </c>
      <c r="AU236" s="216" t="s">
        <v>85</v>
      </c>
      <c r="AV236" s="13" t="s">
        <v>142</v>
      </c>
      <c r="AW236" s="13" t="s">
        <v>35</v>
      </c>
      <c r="AX236" s="13" t="s">
        <v>83</v>
      </c>
      <c r="AY236" s="216" t="s">
        <v>135</v>
      </c>
    </row>
    <row r="237" spans="2:65" s="1" customFormat="1" ht="14.45" customHeight="1">
      <c r="B237" s="32"/>
      <c r="C237" s="217" t="s">
        <v>404</v>
      </c>
      <c r="D237" s="217" t="s">
        <v>233</v>
      </c>
      <c r="E237" s="218" t="s">
        <v>405</v>
      </c>
      <c r="F237" s="219" t="s">
        <v>406</v>
      </c>
      <c r="G237" s="220" t="s">
        <v>313</v>
      </c>
      <c r="H237" s="221">
        <v>303.202</v>
      </c>
      <c r="I237" s="222"/>
      <c r="J237" s="223">
        <f>ROUND(I237*H237,2)</f>
        <v>0</v>
      </c>
      <c r="K237" s="219" t="s">
        <v>1</v>
      </c>
      <c r="L237" s="224"/>
      <c r="M237" s="225" t="s">
        <v>1</v>
      </c>
      <c r="N237" s="226" t="s">
        <v>46</v>
      </c>
      <c r="O237" s="58"/>
      <c r="P237" s="181">
        <f>O237*H237</f>
        <v>0</v>
      </c>
      <c r="Q237" s="181">
        <v>4E-05</v>
      </c>
      <c r="R237" s="181">
        <f>Q237*H237</f>
        <v>0.012128080000000001</v>
      </c>
      <c r="S237" s="181">
        <v>0</v>
      </c>
      <c r="T237" s="182">
        <f>S237*H237</f>
        <v>0</v>
      </c>
      <c r="AR237" s="15" t="s">
        <v>186</v>
      </c>
      <c r="AT237" s="15" t="s">
        <v>233</v>
      </c>
      <c r="AU237" s="15" t="s">
        <v>85</v>
      </c>
      <c r="AY237" s="15" t="s">
        <v>135</v>
      </c>
      <c r="BE237" s="183">
        <f>IF(N237="základní",J237,0)</f>
        <v>0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15" t="s">
        <v>83</v>
      </c>
      <c r="BK237" s="183">
        <f>ROUND(I237*H237,2)</f>
        <v>0</v>
      </c>
      <c r="BL237" s="15" t="s">
        <v>142</v>
      </c>
      <c r="BM237" s="15" t="s">
        <v>407</v>
      </c>
    </row>
    <row r="238" spans="2:51" s="11" customFormat="1" ht="12">
      <c r="B238" s="184"/>
      <c r="C238" s="185"/>
      <c r="D238" s="186" t="s">
        <v>144</v>
      </c>
      <c r="E238" s="187" t="s">
        <v>1</v>
      </c>
      <c r="F238" s="188" t="s">
        <v>408</v>
      </c>
      <c r="G238" s="185"/>
      <c r="H238" s="189">
        <v>303.202</v>
      </c>
      <c r="I238" s="190"/>
      <c r="J238" s="185"/>
      <c r="K238" s="185"/>
      <c r="L238" s="191"/>
      <c r="M238" s="192"/>
      <c r="N238" s="193"/>
      <c r="O238" s="193"/>
      <c r="P238" s="193"/>
      <c r="Q238" s="193"/>
      <c r="R238" s="193"/>
      <c r="S238" s="193"/>
      <c r="T238" s="194"/>
      <c r="AT238" s="195" t="s">
        <v>144</v>
      </c>
      <c r="AU238" s="195" t="s">
        <v>85</v>
      </c>
      <c r="AV238" s="11" t="s">
        <v>85</v>
      </c>
      <c r="AW238" s="11" t="s">
        <v>35</v>
      </c>
      <c r="AX238" s="11" t="s">
        <v>83</v>
      </c>
      <c r="AY238" s="195" t="s">
        <v>135</v>
      </c>
    </row>
    <row r="239" spans="2:65" s="1" customFormat="1" ht="20.45" customHeight="1">
      <c r="B239" s="32"/>
      <c r="C239" s="172" t="s">
        <v>409</v>
      </c>
      <c r="D239" s="172" t="s">
        <v>137</v>
      </c>
      <c r="E239" s="173" t="s">
        <v>410</v>
      </c>
      <c r="F239" s="174" t="s">
        <v>411</v>
      </c>
      <c r="G239" s="175" t="s">
        <v>140</v>
      </c>
      <c r="H239" s="176">
        <v>151</v>
      </c>
      <c r="I239" s="177"/>
      <c r="J239" s="178">
        <f>ROUND(I239*H239,2)</f>
        <v>0</v>
      </c>
      <c r="K239" s="174" t="s">
        <v>1</v>
      </c>
      <c r="L239" s="36"/>
      <c r="M239" s="179" t="s">
        <v>1</v>
      </c>
      <c r="N239" s="180" t="s">
        <v>46</v>
      </c>
      <c r="O239" s="58"/>
      <c r="P239" s="181">
        <f>O239*H239</f>
        <v>0</v>
      </c>
      <c r="Q239" s="181">
        <v>0</v>
      </c>
      <c r="R239" s="181">
        <f>Q239*H239</f>
        <v>0</v>
      </c>
      <c r="S239" s="181">
        <v>0</v>
      </c>
      <c r="T239" s="182">
        <f>S239*H239</f>
        <v>0</v>
      </c>
      <c r="AR239" s="15" t="s">
        <v>142</v>
      </c>
      <c r="AT239" s="15" t="s">
        <v>137</v>
      </c>
      <c r="AU239" s="15" t="s">
        <v>85</v>
      </c>
      <c r="AY239" s="15" t="s">
        <v>135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5" t="s">
        <v>83</v>
      </c>
      <c r="BK239" s="183">
        <f>ROUND(I239*H239,2)</f>
        <v>0</v>
      </c>
      <c r="BL239" s="15" t="s">
        <v>142</v>
      </c>
      <c r="BM239" s="15" t="s">
        <v>412</v>
      </c>
    </row>
    <row r="240" spans="2:51" s="12" customFormat="1" ht="12">
      <c r="B240" s="196"/>
      <c r="C240" s="197"/>
      <c r="D240" s="186" t="s">
        <v>144</v>
      </c>
      <c r="E240" s="198" t="s">
        <v>1</v>
      </c>
      <c r="F240" s="199" t="s">
        <v>413</v>
      </c>
      <c r="G240" s="197"/>
      <c r="H240" s="198" t="s">
        <v>1</v>
      </c>
      <c r="I240" s="200"/>
      <c r="J240" s="197"/>
      <c r="K240" s="197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144</v>
      </c>
      <c r="AU240" s="205" t="s">
        <v>85</v>
      </c>
      <c r="AV240" s="12" t="s">
        <v>83</v>
      </c>
      <c r="AW240" s="12" t="s">
        <v>35</v>
      </c>
      <c r="AX240" s="12" t="s">
        <v>75</v>
      </c>
      <c r="AY240" s="205" t="s">
        <v>135</v>
      </c>
    </row>
    <row r="241" spans="2:51" s="11" customFormat="1" ht="12">
      <c r="B241" s="184"/>
      <c r="C241" s="185"/>
      <c r="D241" s="186" t="s">
        <v>144</v>
      </c>
      <c r="E241" s="187" t="s">
        <v>1</v>
      </c>
      <c r="F241" s="188" t="s">
        <v>414</v>
      </c>
      <c r="G241" s="185"/>
      <c r="H241" s="189">
        <v>151</v>
      </c>
      <c r="I241" s="190"/>
      <c r="J241" s="185"/>
      <c r="K241" s="185"/>
      <c r="L241" s="191"/>
      <c r="M241" s="192"/>
      <c r="N241" s="193"/>
      <c r="O241" s="193"/>
      <c r="P241" s="193"/>
      <c r="Q241" s="193"/>
      <c r="R241" s="193"/>
      <c r="S241" s="193"/>
      <c r="T241" s="194"/>
      <c r="AT241" s="195" t="s">
        <v>144</v>
      </c>
      <c r="AU241" s="195" t="s">
        <v>85</v>
      </c>
      <c r="AV241" s="11" t="s">
        <v>85</v>
      </c>
      <c r="AW241" s="11" t="s">
        <v>35</v>
      </c>
      <c r="AX241" s="11" t="s">
        <v>83</v>
      </c>
      <c r="AY241" s="195" t="s">
        <v>135</v>
      </c>
    </row>
    <row r="242" spans="2:63" s="10" customFormat="1" ht="22.9" customHeight="1">
      <c r="B242" s="156"/>
      <c r="C242" s="157"/>
      <c r="D242" s="158" t="s">
        <v>74</v>
      </c>
      <c r="E242" s="170" t="s">
        <v>165</v>
      </c>
      <c r="F242" s="170" t="s">
        <v>415</v>
      </c>
      <c r="G242" s="157"/>
      <c r="H242" s="157"/>
      <c r="I242" s="160"/>
      <c r="J242" s="171">
        <f>BK242</f>
        <v>0</v>
      </c>
      <c r="K242" s="157"/>
      <c r="L242" s="162"/>
      <c r="M242" s="163"/>
      <c r="N242" s="164"/>
      <c r="O242" s="164"/>
      <c r="P242" s="165">
        <f>SUM(P243:P261)</f>
        <v>0</v>
      </c>
      <c r="Q242" s="164"/>
      <c r="R242" s="165">
        <f>SUM(R243:R261)</f>
        <v>0</v>
      </c>
      <c r="S242" s="164"/>
      <c r="T242" s="166">
        <f>SUM(T243:T261)</f>
        <v>0</v>
      </c>
      <c r="AR242" s="167" t="s">
        <v>83</v>
      </c>
      <c r="AT242" s="168" t="s">
        <v>74</v>
      </c>
      <c r="AU242" s="168" t="s">
        <v>83</v>
      </c>
      <c r="AY242" s="167" t="s">
        <v>135</v>
      </c>
      <c r="BK242" s="169">
        <f>SUM(BK243:BK261)</f>
        <v>0</v>
      </c>
    </row>
    <row r="243" spans="2:65" s="1" customFormat="1" ht="20.45" customHeight="1">
      <c r="B243" s="32"/>
      <c r="C243" s="172" t="s">
        <v>267</v>
      </c>
      <c r="D243" s="172" t="s">
        <v>137</v>
      </c>
      <c r="E243" s="173" t="s">
        <v>416</v>
      </c>
      <c r="F243" s="174" t="s">
        <v>417</v>
      </c>
      <c r="G243" s="175" t="s">
        <v>140</v>
      </c>
      <c r="H243" s="176">
        <v>519.2</v>
      </c>
      <c r="I243" s="177"/>
      <c r="J243" s="178">
        <f>ROUND(I243*H243,2)</f>
        <v>0</v>
      </c>
      <c r="K243" s="174" t="s">
        <v>141</v>
      </c>
      <c r="L243" s="36"/>
      <c r="M243" s="179" t="s">
        <v>1</v>
      </c>
      <c r="N243" s="180" t="s">
        <v>46</v>
      </c>
      <c r="O243" s="58"/>
      <c r="P243" s="181">
        <f>O243*H243</f>
        <v>0</v>
      </c>
      <c r="Q243" s="181">
        <v>0</v>
      </c>
      <c r="R243" s="181">
        <f>Q243*H243</f>
        <v>0</v>
      </c>
      <c r="S243" s="181">
        <v>0</v>
      </c>
      <c r="T243" s="182">
        <f>S243*H243</f>
        <v>0</v>
      </c>
      <c r="AR243" s="15" t="s">
        <v>142</v>
      </c>
      <c r="AT243" s="15" t="s">
        <v>137</v>
      </c>
      <c r="AU243" s="15" t="s">
        <v>85</v>
      </c>
      <c r="AY243" s="15" t="s">
        <v>135</v>
      </c>
      <c r="BE243" s="183">
        <f>IF(N243="základní",J243,0)</f>
        <v>0</v>
      </c>
      <c r="BF243" s="183">
        <f>IF(N243="snížená",J243,0)</f>
        <v>0</v>
      </c>
      <c r="BG243" s="183">
        <f>IF(N243="zákl. přenesená",J243,0)</f>
        <v>0</v>
      </c>
      <c r="BH243" s="183">
        <f>IF(N243="sníž. přenesená",J243,0)</f>
        <v>0</v>
      </c>
      <c r="BI243" s="183">
        <f>IF(N243="nulová",J243,0)</f>
        <v>0</v>
      </c>
      <c r="BJ243" s="15" t="s">
        <v>83</v>
      </c>
      <c r="BK243" s="183">
        <f>ROUND(I243*H243,2)</f>
        <v>0</v>
      </c>
      <c r="BL243" s="15" t="s">
        <v>142</v>
      </c>
      <c r="BM243" s="15" t="s">
        <v>418</v>
      </c>
    </row>
    <row r="244" spans="2:51" s="12" customFormat="1" ht="12">
      <c r="B244" s="196"/>
      <c r="C244" s="197"/>
      <c r="D244" s="186" t="s">
        <v>144</v>
      </c>
      <c r="E244" s="198" t="s">
        <v>1</v>
      </c>
      <c r="F244" s="199" t="s">
        <v>419</v>
      </c>
      <c r="G244" s="197"/>
      <c r="H244" s="198" t="s">
        <v>1</v>
      </c>
      <c r="I244" s="200"/>
      <c r="J244" s="197"/>
      <c r="K244" s="197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144</v>
      </c>
      <c r="AU244" s="205" t="s">
        <v>85</v>
      </c>
      <c r="AV244" s="12" t="s">
        <v>83</v>
      </c>
      <c r="AW244" s="12" t="s">
        <v>35</v>
      </c>
      <c r="AX244" s="12" t="s">
        <v>75</v>
      </c>
      <c r="AY244" s="205" t="s">
        <v>135</v>
      </c>
    </row>
    <row r="245" spans="2:51" s="11" customFormat="1" ht="12">
      <c r="B245" s="184"/>
      <c r="C245" s="185"/>
      <c r="D245" s="186" t="s">
        <v>144</v>
      </c>
      <c r="E245" s="187" t="s">
        <v>1</v>
      </c>
      <c r="F245" s="188" t="s">
        <v>420</v>
      </c>
      <c r="G245" s="185"/>
      <c r="H245" s="189">
        <v>519.2</v>
      </c>
      <c r="I245" s="190"/>
      <c r="J245" s="185"/>
      <c r="K245" s="185"/>
      <c r="L245" s="191"/>
      <c r="M245" s="192"/>
      <c r="N245" s="193"/>
      <c r="O245" s="193"/>
      <c r="P245" s="193"/>
      <c r="Q245" s="193"/>
      <c r="R245" s="193"/>
      <c r="S245" s="193"/>
      <c r="T245" s="194"/>
      <c r="AT245" s="195" t="s">
        <v>144</v>
      </c>
      <c r="AU245" s="195" t="s">
        <v>85</v>
      </c>
      <c r="AV245" s="11" t="s">
        <v>85</v>
      </c>
      <c r="AW245" s="11" t="s">
        <v>35</v>
      </c>
      <c r="AX245" s="11" t="s">
        <v>83</v>
      </c>
      <c r="AY245" s="195" t="s">
        <v>135</v>
      </c>
    </row>
    <row r="246" spans="2:65" s="1" customFormat="1" ht="20.45" customHeight="1">
      <c r="B246" s="32"/>
      <c r="C246" s="172" t="s">
        <v>421</v>
      </c>
      <c r="D246" s="172" t="s">
        <v>137</v>
      </c>
      <c r="E246" s="173" t="s">
        <v>422</v>
      </c>
      <c r="F246" s="174" t="s">
        <v>423</v>
      </c>
      <c r="G246" s="175" t="s">
        <v>140</v>
      </c>
      <c r="H246" s="176">
        <v>519.2</v>
      </c>
      <c r="I246" s="177"/>
      <c r="J246" s="178">
        <f>ROUND(I246*H246,2)</f>
        <v>0</v>
      </c>
      <c r="K246" s="174" t="s">
        <v>141</v>
      </c>
      <c r="L246" s="36"/>
      <c r="M246" s="179" t="s">
        <v>1</v>
      </c>
      <c r="N246" s="180" t="s">
        <v>46</v>
      </c>
      <c r="O246" s="58"/>
      <c r="P246" s="181">
        <f>O246*H246</f>
        <v>0</v>
      </c>
      <c r="Q246" s="181">
        <v>0</v>
      </c>
      <c r="R246" s="181">
        <f>Q246*H246</f>
        <v>0</v>
      </c>
      <c r="S246" s="181">
        <v>0</v>
      </c>
      <c r="T246" s="182">
        <f>S246*H246</f>
        <v>0</v>
      </c>
      <c r="AR246" s="15" t="s">
        <v>142</v>
      </c>
      <c r="AT246" s="15" t="s">
        <v>137</v>
      </c>
      <c r="AU246" s="15" t="s">
        <v>85</v>
      </c>
      <c r="AY246" s="15" t="s">
        <v>135</v>
      </c>
      <c r="BE246" s="183">
        <f>IF(N246="základní",J246,0)</f>
        <v>0</v>
      </c>
      <c r="BF246" s="183">
        <f>IF(N246="snížená",J246,0)</f>
        <v>0</v>
      </c>
      <c r="BG246" s="183">
        <f>IF(N246="zákl. přenesená",J246,0)</f>
        <v>0</v>
      </c>
      <c r="BH246" s="183">
        <f>IF(N246="sníž. přenesená",J246,0)</f>
        <v>0</v>
      </c>
      <c r="BI246" s="183">
        <f>IF(N246="nulová",J246,0)</f>
        <v>0</v>
      </c>
      <c r="BJ246" s="15" t="s">
        <v>83</v>
      </c>
      <c r="BK246" s="183">
        <f>ROUND(I246*H246,2)</f>
        <v>0</v>
      </c>
      <c r="BL246" s="15" t="s">
        <v>142</v>
      </c>
      <c r="BM246" s="15" t="s">
        <v>424</v>
      </c>
    </row>
    <row r="247" spans="2:51" s="11" customFormat="1" ht="12">
      <c r="B247" s="184"/>
      <c r="C247" s="185"/>
      <c r="D247" s="186" t="s">
        <v>144</v>
      </c>
      <c r="E247" s="187" t="s">
        <v>1</v>
      </c>
      <c r="F247" s="188" t="s">
        <v>420</v>
      </c>
      <c r="G247" s="185"/>
      <c r="H247" s="189">
        <v>519.2</v>
      </c>
      <c r="I247" s="190"/>
      <c r="J247" s="185"/>
      <c r="K247" s="185"/>
      <c r="L247" s="191"/>
      <c r="M247" s="192"/>
      <c r="N247" s="193"/>
      <c r="O247" s="193"/>
      <c r="P247" s="193"/>
      <c r="Q247" s="193"/>
      <c r="R247" s="193"/>
      <c r="S247" s="193"/>
      <c r="T247" s="194"/>
      <c r="AT247" s="195" t="s">
        <v>144</v>
      </c>
      <c r="AU247" s="195" t="s">
        <v>85</v>
      </c>
      <c r="AV247" s="11" t="s">
        <v>85</v>
      </c>
      <c r="AW247" s="11" t="s">
        <v>35</v>
      </c>
      <c r="AX247" s="11" t="s">
        <v>83</v>
      </c>
      <c r="AY247" s="195" t="s">
        <v>135</v>
      </c>
    </row>
    <row r="248" spans="2:65" s="1" customFormat="1" ht="20.45" customHeight="1">
      <c r="B248" s="32"/>
      <c r="C248" s="172" t="s">
        <v>425</v>
      </c>
      <c r="D248" s="172" t="s">
        <v>137</v>
      </c>
      <c r="E248" s="173" t="s">
        <v>426</v>
      </c>
      <c r="F248" s="174" t="s">
        <v>427</v>
      </c>
      <c r="G248" s="175" t="s">
        <v>140</v>
      </c>
      <c r="H248" s="176">
        <v>61.2</v>
      </c>
      <c r="I248" s="177"/>
      <c r="J248" s="178">
        <f>ROUND(I248*H248,2)</f>
        <v>0</v>
      </c>
      <c r="K248" s="174" t="s">
        <v>141</v>
      </c>
      <c r="L248" s="36"/>
      <c r="M248" s="179" t="s">
        <v>1</v>
      </c>
      <c r="N248" s="180" t="s">
        <v>46</v>
      </c>
      <c r="O248" s="58"/>
      <c r="P248" s="181">
        <f>O248*H248</f>
        <v>0</v>
      </c>
      <c r="Q248" s="181">
        <v>0</v>
      </c>
      <c r="R248" s="181">
        <f>Q248*H248</f>
        <v>0</v>
      </c>
      <c r="S248" s="181">
        <v>0</v>
      </c>
      <c r="T248" s="182">
        <f>S248*H248</f>
        <v>0</v>
      </c>
      <c r="AR248" s="15" t="s">
        <v>142</v>
      </c>
      <c r="AT248" s="15" t="s">
        <v>137</v>
      </c>
      <c r="AU248" s="15" t="s">
        <v>85</v>
      </c>
      <c r="AY248" s="15" t="s">
        <v>135</v>
      </c>
      <c r="BE248" s="183">
        <f>IF(N248="základní",J248,0)</f>
        <v>0</v>
      </c>
      <c r="BF248" s="183">
        <f>IF(N248="snížená",J248,0)</f>
        <v>0</v>
      </c>
      <c r="BG248" s="183">
        <f>IF(N248="zákl. přenesená",J248,0)</f>
        <v>0</v>
      </c>
      <c r="BH248" s="183">
        <f>IF(N248="sníž. přenesená",J248,0)</f>
        <v>0</v>
      </c>
      <c r="BI248" s="183">
        <f>IF(N248="nulová",J248,0)</f>
        <v>0</v>
      </c>
      <c r="BJ248" s="15" t="s">
        <v>83</v>
      </c>
      <c r="BK248" s="183">
        <f>ROUND(I248*H248,2)</f>
        <v>0</v>
      </c>
      <c r="BL248" s="15" t="s">
        <v>142</v>
      </c>
      <c r="BM248" s="15" t="s">
        <v>428</v>
      </c>
    </row>
    <row r="249" spans="2:51" s="11" customFormat="1" ht="12">
      <c r="B249" s="184"/>
      <c r="C249" s="185"/>
      <c r="D249" s="186" t="s">
        <v>144</v>
      </c>
      <c r="E249" s="187" t="s">
        <v>1</v>
      </c>
      <c r="F249" s="188" t="s">
        <v>429</v>
      </c>
      <c r="G249" s="185"/>
      <c r="H249" s="189">
        <v>61.2</v>
      </c>
      <c r="I249" s="190"/>
      <c r="J249" s="185"/>
      <c r="K249" s="185"/>
      <c r="L249" s="191"/>
      <c r="M249" s="192"/>
      <c r="N249" s="193"/>
      <c r="O249" s="193"/>
      <c r="P249" s="193"/>
      <c r="Q249" s="193"/>
      <c r="R249" s="193"/>
      <c r="S249" s="193"/>
      <c r="T249" s="194"/>
      <c r="AT249" s="195" t="s">
        <v>144</v>
      </c>
      <c r="AU249" s="195" t="s">
        <v>85</v>
      </c>
      <c r="AV249" s="11" t="s">
        <v>85</v>
      </c>
      <c r="AW249" s="11" t="s">
        <v>35</v>
      </c>
      <c r="AX249" s="11" t="s">
        <v>83</v>
      </c>
      <c r="AY249" s="195" t="s">
        <v>135</v>
      </c>
    </row>
    <row r="250" spans="2:65" s="1" customFormat="1" ht="20.45" customHeight="1">
      <c r="B250" s="32"/>
      <c r="C250" s="172" t="s">
        <v>430</v>
      </c>
      <c r="D250" s="172" t="s">
        <v>137</v>
      </c>
      <c r="E250" s="173" t="s">
        <v>431</v>
      </c>
      <c r="F250" s="174" t="s">
        <v>432</v>
      </c>
      <c r="G250" s="175" t="s">
        <v>140</v>
      </c>
      <c r="H250" s="176">
        <v>519.2</v>
      </c>
      <c r="I250" s="177"/>
      <c r="J250" s="178">
        <f>ROUND(I250*H250,2)</f>
        <v>0</v>
      </c>
      <c r="K250" s="174" t="s">
        <v>141</v>
      </c>
      <c r="L250" s="36"/>
      <c r="M250" s="179" t="s">
        <v>1</v>
      </c>
      <c r="N250" s="180" t="s">
        <v>46</v>
      </c>
      <c r="O250" s="58"/>
      <c r="P250" s="181">
        <f>O250*H250</f>
        <v>0</v>
      </c>
      <c r="Q250" s="181">
        <v>0</v>
      </c>
      <c r="R250" s="181">
        <f>Q250*H250</f>
        <v>0</v>
      </c>
      <c r="S250" s="181">
        <v>0</v>
      </c>
      <c r="T250" s="182">
        <f>S250*H250</f>
        <v>0</v>
      </c>
      <c r="AR250" s="15" t="s">
        <v>142</v>
      </c>
      <c r="AT250" s="15" t="s">
        <v>137</v>
      </c>
      <c r="AU250" s="15" t="s">
        <v>85</v>
      </c>
      <c r="AY250" s="15" t="s">
        <v>135</v>
      </c>
      <c r="BE250" s="183">
        <f>IF(N250="základní",J250,0)</f>
        <v>0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15" t="s">
        <v>83</v>
      </c>
      <c r="BK250" s="183">
        <f>ROUND(I250*H250,2)</f>
        <v>0</v>
      </c>
      <c r="BL250" s="15" t="s">
        <v>142</v>
      </c>
      <c r="BM250" s="15" t="s">
        <v>433</v>
      </c>
    </row>
    <row r="251" spans="2:51" s="11" customFormat="1" ht="12">
      <c r="B251" s="184"/>
      <c r="C251" s="185"/>
      <c r="D251" s="186" t="s">
        <v>144</v>
      </c>
      <c r="E251" s="187" t="s">
        <v>1</v>
      </c>
      <c r="F251" s="188" t="s">
        <v>420</v>
      </c>
      <c r="G251" s="185"/>
      <c r="H251" s="189">
        <v>519.2</v>
      </c>
      <c r="I251" s="190"/>
      <c r="J251" s="185"/>
      <c r="K251" s="185"/>
      <c r="L251" s="191"/>
      <c r="M251" s="192"/>
      <c r="N251" s="193"/>
      <c r="O251" s="193"/>
      <c r="P251" s="193"/>
      <c r="Q251" s="193"/>
      <c r="R251" s="193"/>
      <c r="S251" s="193"/>
      <c r="T251" s="194"/>
      <c r="AT251" s="195" t="s">
        <v>144</v>
      </c>
      <c r="AU251" s="195" t="s">
        <v>85</v>
      </c>
      <c r="AV251" s="11" t="s">
        <v>85</v>
      </c>
      <c r="AW251" s="11" t="s">
        <v>35</v>
      </c>
      <c r="AX251" s="11" t="s">
        <v>83</v>
      </c>
      <c r="AY251" s="195" t="s">
        <v>135</v>
      </c>
    </row>
    <row r="252" spans="2:65" s="1" customFormat="1" ht="20.45" customHeight="1">
      <c r="B252" s="32"/>
      <c r="C252" s="172" t="s">
        <v>434</v>
      </c>
      <c r="D252" s="172" t="s">
        <v>137</v>
      </c>
      <c r="E252" s="173" t="s">
        <v>435</v>
      </c>
      <c r="F252" s="174" t="s">
        <v>436</v>
      </c>
      <c r="G252" s="175" t="s">
        <v>140</v>
      </c>
      <c r="H252" s="176">
        <v>519.2</v>
      </c>
      <c r="I252" s="177"/>
      <c r="J252" s="178">
        <f>ROUND(I252*H252,2)</f>
        <v>0</v>
      </c>
      <c r="K252" s="174" t="s">
        <v>141</v>
      </c>
      <c r="L252" s="36"/>
      <c r="M252" s="179" t="s">
        <v>1</v>
      </c>
      <c r="N252" s="180" t="s">
        <v>46</v>
      </c>
      <c r="O252" s="58"/>
      <c r="P252" s="181">
        <f>O252*H252</f>
        <v>0</v>
      </c>
      <c r="Q252" s="181">
        <v>0</v>
      </c>
      <c r="R252" s="181">
        <f>Q252*H252</f>
        <v>0</v>
      </c>
      <c r="S252" s="181">
        <v>0</v>
      </c>
      <c r="T252" s="182">
        <f>S252*H252</f>
        <v>0</v>
      </c>
      <c r="AR252" s="15" t="s">
        <v>142</v>
      </c>
      <c r="AT252" s="15" t="s">
        <v>137</v>
      </c>
      <c r="AU252" s="15" t="s">
        <v>85</v>
      </c>
      <c r="AY252" s="15" t="s">
        <v>135</v>
      </c>
      <c r="BE252" s="183">
        <f>IF(N252="základní",J252,0)</f>
        <v>0</v>
      </c>
      <c r="BF252" s="183">
        <f>IF(N252="snížená",J252,0)</f>
        <v>0</v>
      </c>
      <c r="BG252" s="183">
        <f>IF(N252="zákl. přenesená",J252,0)</f>
        <v>0</v>
      </c>
      <c r="BH252" s="183">
        <f>IF(N252="sníž. přenesená",J252,0)</f>
        <v>0</v>
      </c>
      <c r="BI252" s="183">
        <f>IF(N252="nulová",J252,0)</f>
        <v>0</v>
      </c>
      <c r="BJ252" s="15" t="s">
        <v>83</v>
      </c>
      <c r="BK252" s="183">
        <f>ROUND(I252*H252,2)</f>
        <v>0</v>
      </c>
      <c r="BL252" s="15" t="s">
        <v>142</v>
      </c>
      <c r="BM252" s="15" t="s">
        <v>437</v>
      </c>
    </row>
    <row r="253" spans="2:51" s="11" customFormat="1" ht="12">
      <c r="B253" s="184"/>
      <c r="C253" s="185"/>
      <c r="D253" s="186" t="s">
        <v>144</v>
      </c>
      <c r="E253" s="187" t="s">
        <v>1</v>
      </c>
      <c r="F253" s="188" t="s">
        <v>420</v>
      </c>
      <c r="G253" s="185"/>
      <c r="H253" s="189">
        <v>519.2</v>
      </c>
      <c r="I253" s="190"/>
      <c r="J253" s="185"/>
      <c r="K253" s="185"/>
      <c r="L253" s="191"/>
      <c r="M253" s="192"/>
      <c r="N253" s="193"/>
      <c r="O253" s="193"/>
      <c r="P253" s="193"/>
      <c r="Q253" s="193"/>
      <c r="R253" s="193"/>
      <c r="S253" s="193"/>
      <c r="T253" s="194"/>
      <c r="AT253" s="195" t="s">
        <v>144</v>
      </c>
      <c r="AU253" s="195" t="s">
        <v>85</v>
      </c>
      <c r="AV253" s="11" t="s">
        <v>85</v>
      </c>
      <c r="AW253" s="11" t="s">
        <v>35</v>
      </c>
      <c r="AX253" s="11" t="s">
        <v>83</v>
      </c>
      <c r="AY253" s="195" t="s">
        <v>135</v>
      </c>
    </row>
    <row r="254" spans="2:65" s="1" customFormat="1" ht="20.45" customHeight="1">
      <c r="B254" s="32"/>
      <c r="C254" s="172" t="s">
        <v>438</v>
      </c>
      <c r="D254" s="172" t="s">
        <v>137</v>
      </c>
      <c r="E254" s="173" t="s">
        <v>439</v>
      </c>
      <c r="F254" s="174" t="s">
        <v>440</v>
      </c>
      <c r="G254" s="175" t="s">
        <v>140</v>
      </c>
      <c r="H254" s="176">
        <v>519.2</v>
      </c>
      <c r="I254" s="177"/>
      <c r="J254" s="178">
        <f>ROUND(I254*H254,2)</f>
        <v>0</v>
      </c>
      <c r="K254" s="174" t="s">
        <v>1</v>
      </c>
      <c r="L254" s="36"/>
      <c r="M254" s="179" t="s">
        <v>1</v>
      </c>
      <c r="N254" s="180" t="s">
        <v>46</v>
      </c>
      <c r="O254" s="58"/>
      <c r="P254" s="181">
        <f>O254*H254</f>
        <v>0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AR254" s="15" t="s">
        <v>142</v>
      </c>
      <c r="AT254" s="15" t="s">
        <v>137</v>
      </c>
      <c r="AU254" s="15" t="s">
        <v>85</v>
      </c>
      <c r="AY254" s="15" t="s">
        <v>135</v>
      </c>
      <c r="BE254" s="183">
        <f>IF(N254="základní",J254,0)</f>
        <v>0</v>
      </c>
      <c r="BF254" s="183">
        <f>IF(N254="snížená",J254,0)</f>
        <v>0</v>
      </c>
      <c r="BG254" s="183">
        <f>IF(N254="zákl. přenesená",J254,0)</f>
        <v>0</v>
      </c>
      <c r="BH254" s="183">
        <f>IF(N254="sníž. přenesená",J254,0)</f>
        <v>0</v>
      </c>
      <c r="BI254" s="183">
        <f>IF(N254="nulová",J254,0)</f>
        <v>0</v>
      </c>
      <c r="BJ254" s="15" t="s">
        <v>83</v>
      </c>
      <c r="BK254" s="183">
        <f>ROUND(I254*H254,2)</f>
        <v>0</v>
      </c>
      <c r="BL254" s="15" t="s">
        <v>142</v>
      </c>
      <c r="BM254" s="15" t="s">
        <v>441</v>
      </c>
    </row>
    <row r="255" spans="2:51" s="11" customFormat="1" ht="12">
      <c r="B255" s="184"/>
      <c r="C255" s="185"/>
      <c r="D255" s="186" t="s">
        <v>144</v>
      </c>
      <c r="E255" s="187" t="s">
        <v>1</v>
      </c>
      <c r="F255" s="188" t="s">
        <v>420</v>
      </c>
      <c r="G255" s="185"/>
      <c r="H255" s="189">
        <v>519.2</v>
      </c>
      <c r="I255" s="190"/>
      <c r="J255" s="185"/>
      <c r="K255" s="185"/>
      <c r="L255" s="191"/>
      <c r="M255" s="192"/>
      <c r="N255" s="193"/>
      <c r="O255" s="193"/>
      <c r="P255" s="193"/>
      <c r="Q255" s="193"/>
      <c r="R255" s="193"/>
      <c r="S255" s="193"/>
      <c r="T255" s="194"/>
      <c r="AT255" s="195" t="s">
        <v>144</v>
      </c>
      <c r="AU255" s="195" t="s">
        <v>85</v>
      </c>
      <c r="AV255" s="11" t="s">
        <v>85</v>
      </c>
      <c r="AW255" s="11" t="s">
        <v>35</v>
      </c>
      <c r="AX255" s="11" t="s">
        <v>83</v>
      </c>
      <c r="AY255" s="195" t="s">
        <v>135</v>
      </c>
    </row>
    <row r="256" spans="2:65" s="1" customFormat="1" ht="14.45" customHeight="1">
      <c r="B256" s="32"/>
      <c r="C256" s="172" t="s">
        <v>442</v>
      </c>
      <c r="D256" s="172" t="s">
        <v>137</v>
      </c>
      <c r="E256" s="173" t="s">
        <v>443</v>
      </c>
      <c r="F256" s="174" t="s">
        <v>444</v>
      </c>
      <c r="G256" s="175" t="s">
        <v>313</v>
      </c>
      <c r="H256" s="176">
        <v>184</v>
      </c>
      <c r="I256" s="177"/>
      <c r="J256" s="178">
        <f>ROUND(I256*H256,2)</f>
        <v>0</v>
      </c>
      <c r="K256" s="174" t="s">
        <v>1</v>
      </c>
      <c r="L256" s="36"/>
      <c r="M256" s="179" t="s">
        <v>1</v>
      </c>
      <c r="N256" s="180" t="s">
        <v>46</v>
      </c>
      <c r="O256" s="58"/>
      <c r="P256" s="181">
        <f>O256*H256</f>
        <v>0</v>
      </c>
      <c r="Q256" s="181">
        <v>0</v>
      </c>
      <c r="R256" s="181">
        <f>Q256*H256</f>
        <v>0</v>
      </c>
      <c r="S256" s="181">
        <v>0</v>
      </c>
      <c r="T256" s="182">
        <f>S256*H256</f>
        <v>0</v>
      </c>
      <c r="AR256" s="15" t="s">
        <v>142</v>
      </c>
      <c r="AT256" s="15" t="s">
        <v>137</v>
      </c>
      <c r="AU256" s="15" t="s">
        <v>85</v>
      </c>
      <c r="AY256" s="15" t="s">
        <v>135</v>
      </c>
      <c r="BE256" s="183">
        <f>IF(N256="základní",J256,0)</f>
        <v>0</v>
      </c>
      <c r="BF256" s="183">
        <f>IF(N256="snížená",J256,0)</f>
        <v>0</v>
      </c>
      <c r="BG256" s="183">
        <f>IF(N256="zákl. přenesená",J256,0)</f>
        <v>0</v>
      </c>
      <c r="BH256" s="183">
        <f>IF(N256="sníž. přenesená",J256,0)</f>
        <v>0</v>
      </c>
      <c r="BI256" s="183">
        <f>IF(N256="nulová",J256,0)</f>
        <v>0</v>
      </c>
      <c r="BJ256" s="15" t="s">
        <v>83</v>
      </c>
      <c r="BK256" s="183">
        <f>ROUND(I256*H256,2)</f>
        <v>0</v>
      </c>
      <c r="BL256" s="15" t="s">
        <v>142</v>
      </c>
      <c r="BM256" s="15" t="s">
        <v>445</v>
      </c>
    </row>
    <row r="257" spans="2:51" s="12" customFormat="1" ht="12">
      <c r="B257" s="196"/>
      <c r="C257" s="197"/>
      <c r="D257" s="186" t="s">
        <v>144</v>
      </c>
      <c r="E257" s="198" t="s">
        <v>1</v>
      </c>
      <c r="F257" s="199" t="s">
        <v>446</v>
      </c>
      <c r="G257" s="197"/>
      <c r="H257" s="198" t="s">
        <v>1</v>
      </c>
      <c r="I257" s="200"/>
      <c r="J257" s="197"/>
      <c r="K257" s="197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144</v>
      </c>
      <c r="AU257" s="205" t="s">
        <v>85</v>
      </c>
      <c r="AV257" s="12" t="s">
        <v>83</v>
      </c>
      <c r="AW257" s="12" t="s">
        <v>35</v>
      </c>
      <c r="AX257" s="12" t="s">
        <v>75</v>
      </c>
      <c r="AY257" s="205" t="s">
        <v>135</v>
      </c>
    </row>
    <row r="258" spans="2:51" s="11" customFormat="1" ht="12">
      <c r="B258" s="184"/>
      <c r="C258" s="185"/>
      <c r="D258" s="186" t="s">
        <v>144</v>
      </c>
      <c r="E258" s="187" t="s">
        <v>1</v>
      </c>
      <c r="F258" s="188" t="s">
        <v>447</v>
      </c>
      <c r="G258" s="185"/>
      <c r="H258" s="189">
        <v>119</v>
      </c>
      <c r="I258" s="190"/>
      <c r="J258" s="185"/>
      <c r="K258" s="185"/>
      <c r="L258" s="191"/>
      <c r="M258" s="192"/>
      <c r="N258" s="193"/>
      <c r="O258" s="193"/>
      <c r="P258" s="193"/>
      <c r="Q258" s="193"/>
      <c r="R258" s="193"/>
      <c r="S258" s="193"/>
      <c r="T258" s="194"/>
      <c r="AT258" s="195" t="s">
        <v>144</v>
      </c>
      <c r="AU258" s="195" t="s">
        <v>85</v>
      </c>
      <c r="AV258" s="11" t="s">
        <v>85</v>
      </c>
      <c r="AW258" s="11" t="s">
        <v>35</v>
      </c>
      <c r="AX258" s="11" t="s">
        <v>75</v>
      </c>
      <c r="AY258" s="195" t="s">
        <v>135</v>
      </c>
    </row>
    <row r="259" spans="2:51" s="12" customFormat="1" ht="12">
      <c r="B259" s="196"/>
      <c r="C259" s="197"/>
      <c r="D259" s="186" t="s">
        <v>144</v>
      </c>
      <c r="E259" s="198" t="s">
        <v>1</v>
      </c>
      <c r="F259" s="199" t="s">
        <v>448</v>
      </c>
      <c r="G259" s="197"/>
      <c r="H259" s="198" t="s">
        <v>1</v>
      </c>
      <c r="I259" s="200"/>
      <c r="J259" s="197"/>
      <c r="K259" s="197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144</v>
      </c>
      <c r="AU259" s="205" t="s">
        <v>85</v>
      </c>
      <c r="AV259" s="12" t="s">
        <v>83</v>
      </c>
      <c r="AW259" s="12" t="s">
        <v>35</v>
      </c>
      <c r="AX259" s="12" t="s">
        <v>75</v>
      </c>
      <c r="AY259" s="205" t="s">
        <v>135</v>
      </c>
    </row>
    <row r="260" spans="2:51" s="11" customFormat="1" ht="12">
      <c r="B260" s="184"/>
      <c r="C260" s="185"/>
      <c r="D260" s="186" t="s">
        <v>144</v>
      </c>
      <c r="E260" s="187" t="s">
        <v>1</v>
      </c>
      <c r="F260" s="188" t="s">
        <v>449</v>
      </c>
      <c r="G260" s="185"/>
      <c r="H260" s="189">
        <v>65</v>
      </c>
      <c r="I260" s="190"/>
      <c r="J260" s="185"/>
      <c r="K260" s="185"/>
      <c r="L260" s="191"/>
      <c r="M260" s="192"/>
      <c r="N260" s="193"/>
      <c r="O260" s="193"/>
      <c r="P260" s="193"/>
      <c r="Q260" s="193"/>
      <c r="R260" s="193"/>
      <c r="S260" s="193"/>
      <c r="T260" s="194"/>
      <c r="AT260" s="195" t="s">
        <v>144</v>
      </c>
      <c r="AU260" s="195" t="s">
        <v>85</v>
      </c>
      <c r="AV260" s="11" t="s">
        <v>85</v>
      </c>
      <c r="AW260" s="11" t="s">
        <v>35</v>
      </c>
      <c r="AX260" s="11" t="s">
        <v>75</v>
      </c>
      <c r="AY260" s="195" t="s">
        <v>135</v>
      </c>
    </row>
    <row r="261" spans="2:51" s="13" customFormat="1" ht="12">
      <c r="B261" s="206"/>
      <c r="C261" s="207"/>
      <c r="D261" s="186" t="s">
        <v>144</v>
      </c>
      <c r="E261" s="208" t="s">
        <v>1</v>
      </c>
      <c r="F261" s="209" t="s">
        <v>160</v>
      </c>
      <c r="G261" s="207"/>
      <c r="H261" s="210">
        <v>184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144</v>
      </c>
      <c r="AU261" s="216" t="s">
        <v>85</v>
      </c>
      <c r="AV261" s="13" t="s">
        <v>142</v>
      </c>
      <c r="AW261" s="13" t="s">
        <v>35</v>
      </c>
      <c r="AX261" s="13" t="s">
        <v>83</v>
      </c>
      <c r="AY261" s="216" t="s">
        <v>135</v>
      </c>
    </row>
    <row r="262" spans="2:63" s="10" customFormat="1" ht="22.9" customHeight="1">
      <c r="B262" s="156"/>
      <c r="C262" s="157"/>
      <c r="D262" s="158" t="s">
        <v>74</v>
      </c>
      <c r="E262" s="170" t="s">
        <v>191</v>
      </c>
      <c r="F262" s="170" t="s">
        <v>450</v>
      </c>
      <c r="G262" s="157"/>
      <c r="H262" s="157"/>
      <c r="I262" s="160"/>
      <c r="J262" s="171">
        <f>BK262</f>
        <v>0</v>
      </c>
      <c r="K262" s="157"/>
      <c r="L262" s="162"/>
      <c r="M262" s="163"/>
      <c r="N262" s="164"/>
      <c r="O262" s="164"/>
      <c r="P262" s="165">
        <f>SUM(P263:P282)</f>
        <v>0</v>
      </c>
      <c r="Q262" s="164"/>
      <c r="R262" s="165">
        <f>SUM(R263:R282)</f>
        <v>28.526524999999996</v>
      </c>
      <c r="S262" s="164"/>
      <c r="T262" s="166">
        <f>SUM(T263:T282)</f>
        <v>0</v>
      </c>
      <c r="AR262" s="167" t="s">
        <v>83</v>
      </c>
      <c r="AT262" s="168" t="s">
        <v>74</v>
      </c>
      <c r="AU262" s="168" t="s">
        <v>83</v>
      </c>
      <c r="AY262" s="167" t="s">
        <v>135</v>
      </c>
      <c r="BK262" s="169">
        <f>SUM(BK263:BK282)</f>
        <v>0</v>
      </c>
    </row>
    <row r="263" spans="2:65" s="1" customFormat="1" ht="20.45" customHeight="1">
      <c r="B263" s="32"/>
      <c r="C263" s="172" t="s">
        <v>451</v>
      </c>
      <c r="D263" s="172" t="s">
        <v>137</v>
      </c>
      <c r="E263" s="173" t="s">
        <v>452</v>
      </c>
      <c r="F263" s="174" t="s">
        <v>453</v>
      </c>
      <c r="G263" s="175" t="s">
        <v>313</v>
      </c>
      <c r="H263" s="176">
        <v>101.1</v>
      </c>
      <c r="I263" s="177"/>
      <c r="J263" s="178">
        <f>ROUND(I263*H263,2)</f>
        <v>0</v>
      </c>
      <c r="K263" s="174" t="s">
        <v>141</v>
      </c>
      <c r="L263" s="36"/>
      <c r="M263" s="179" t="s">
        <v>1</v>
      </c>
      <c r="N263" s="180" t="s">
        <v>46</v>
      </c>
      <c r="O263" s="58"/>
      <c r="P263" s="181">
        <f>O263*H263</f>
        <v>0</v>
      </c>
      <c r="Q263" s="181">
        <v>0.1295</v>
      </c>
      <c r="R263" s="181">
        <f>Q263*H263</f>
        <v>13.09245</v>
      </c>
      <c r="S263" s="181">
        <v>0</v>
      </c>
      <c r="T263" s="182">
        <f>S263*H263</f>
        <v>0</v>
      </c>
      <c r="AR263" s="15" t="s">
        <v>142</v>
      </c>
      <c r="AT263" s="15" t="s">
        <v>137</v>
      </c>
      <c r="AU263" s="15" t="s">
        <v>85</v>
      </c>
      <c r="AY263" s="15" t="s">
        <v>135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15" t="s">
        <v>83</v>
      </c>
      <c r="BK263" s="183">
        <f>ROUND(I263*H263,2)</f>
        <v>0</v>
      </c>
      <c r="BL263" s="15" t="s">
        <v>142</v>
      </c>
      <c r="BM263" s="15" t="s">
        <v>454</v>
      </c>
    </row>
    <row r="264" spans="2:51" s="11" customFormat="1" ht="12">
      <c r="B264" s="184"/>
      <c r="C264" s="185"/>
      <c r="D264" s="186" t="s">
        <v>144</v>
      </c>
      <c r="E264" s="187" t="s">
        <v>1</v>
      </c>
      <c r="F264" s="188" t="s">
        <v>455</v>
      </c>
      <c r="G264" s="185"/>
      <c r="H264" s="189">
        <v>101.1</v>
      </c>
      <c r="I264" s="190"/>
      <c r="J264" s="185"/>
      <c r="K264" s="185"/>
      <c r="L264" s="191"/>
      <c r="M264" s="192"/>
      <c r="N264" s="193"/>
      <c r="O264" s="193"/>
      <c r="P264" s="193"/>
      <c r="Q264" s="193"/>
      <c r="R264" s="193"/>
      <c r="S264" s="193"/>
      <c r="T264" s="194"/>
      <c r="AT264" s="195" t="s">
        <v>144</v>
      </c>
      <c r="AU264" s="195" t="s">
        <v>85</v>
      </c>
      <c r="AV264" s="11" t="s">
        <v>85</v>
      </c>
      <c r="AW264" s="11" t="s">
        <v>35</v>
      </c>
      <c r="AX264" s="11" t="s">
        <v>83</v>
      </c>
      <c r="AY264" s="195" t="s">
        <v>135</v>
      </c>
    </row>
    <row r="265" spans="2:65" s="1" customFormat="1" ht="20.45" customHeight="1">
      <c r="B265" s="32"/>
      <c r="C265" s="217" t="s">
        <v>456</v>
      </c>
      <c r="D265" s="217" t="s">
        <v>233</v>
      </c>
      <c r="E265" s="218" t="s">
        <v>457</v>
      </c>
      <c r="F265" s="219" t="s">
        <v>458</v>
      </c>
      <c r="G265" s="220" t="s">
        <v>313</v>
      </c>
      <c r="H265" s="221">
        <v>102.111</v>
      </c>
      <c r="I265" s="222"/>
      <c r="J265" s="223">
        <f>ROUND(I265*H265,2)</f>
        <v>0</v>
      </c>
      <c r="K265" s="219" t="s">
        <v>141</v>
      </c>
      <c r="L265" s="224"/>
      <c r="M265" s="225" t="s">
        <v>1</v>
      </c>
      <c r="N265" s="226" t="s">
        <v>46</v>
      </c>
      <c r="O265" s="58"/>
      <c r="P265" s="181">
        <f>O265*H265</f>
        <v>0</v>
      </c>
      <c r="Q265" s="181">
        <v>0.045</v>
      </c>
      <c r="R265" s="181">
        <f>Q265*H265</f>
        <v>4.594995</v>
      </c>
      <c r="S265" s="181">
        <v>0</v>
      </c>
      <c r="T265" s="182">
        <f>S265*H265</f>
        <v>0</v>
      </c>
      <c r="AR265" s="15" t="s">
        <v>186</v>
      </c>
      <c r="AT265" s="15" t="s">
        <v>233</v>
      </c>
      <c r="AU265" s="15" t="s">
        <v>85</v>
      </c>
      <c r="AY265" s="15" t="s">
        <v>135</v>
      </c>
      <c r="BE265" s="183">
        <f>IF(N265="základní",J265,0)</f>
        <v>0</v>
      </c>
      <c r="BF265" s="183">
        <f>IF(N265="snížená",J265,0)</f>
        <v>0</v>
      </c>
      <c r="BG265" s="183">
        <f>IF(N265="zákl. přenesená",J265,0)</f>
        <v>0</v>
      </c>
      <c r="BH265" s="183">
        <f>IF(N265="sníž. přenesená",J265,0)</f>
        <v>0</v>
      </c>
      <c r="BI265" s="183">
        <f>IF(N265="nulová",J265,0)</f>
        <v>0</v>
      </c>
      <c r="BJ265" s="15" t="s">
        <v>83</v>
      </c>
      <c r="BK265" s="183">
        <f>ROUND(I265*H265,2)</f>
        <v>0</v>
      </c>
      <c r="BL265" s="15" t="s">
        <v>142</v>
      </c>
      <c r="BM265" s="15" t="s">
        <v>459</v>
      </c>
    </row>
    <row r="266" spans="2:51" s="11" customFormat="1" ht="12">
      <c r="B266" s="184"/>
      <c r="C266" s="185"/>
      <c r="D266" s="186" t="s">
        <v>144</v>
      </c>
      <c r="E266" s="187" t="s">
        <v>1</v>
      </c>
      <c r="F266" s="188" t="s">
        <v>460</v>
      </c>
      <c r="G266" s="185"/>
      <c r="H266" s="189">
        <v>102.111</v>
      </c>
      <c r="I266" s="190"/>
      <c r="J266" s="185"/>
      <c r="K266" s="185"/>
      <c r="L266" s="191"/>
      <c r="M266" s="192"/>
      <c r="N266" s="193"/>
      <c r="O266" s="193"/>
      <c r="P266" s="193"/>
      <c r="Q266" s="193"/>
      <c r="R266" s="193"/>
      <c r="S266" s="193"/>
      <c r="T266" s="194"/>
      <c r="AT266" s="195" t="s">
        <v>144</v>
      </c>
      <c r="AU266" s="195" t="s">
        <v>85</v>
      </c>
      <c r="AV266" s="11" t="s">
        <v>85</v>
      </c>
      <c r="AW266" s="11" t="s">
        <v>35</v>
      </c>
      <c r="AX266" s="11" t="s">
        <v>83</v>
      </c>
      <c r="AY266" s="195" t="s">
        <v>135</v>
      </c>
    </row>
    <row r="267" spans="2:65" s="1" customFormat="1" ht="20.45" customHeight="1">
      <c r="B267" s="32"/>
      <c r="C267" s="172" t="s">
        <v>461</v>
      </c>
      <c r="D267" s="172" t="s">
        <v>137</v>
      </c>
      <c r="E267" s="173" t="s">
        <v>462</v>
      </c>
      <c r="F267" s="174" t="s">
        <v>463</v>
      </c>
      <c r="G267" s="175" t="s">
        <v>313</v>
      </c>
      <c r="H267" s="176">
        <v>88</v>
      </c>
      <c r="I267" s="177"/>
      <c r="J267" s="178">
        <f>ROUND(I267*H267,2)</f>
        <v>0</v>
      </c>
      <c r="K267" s="174" t="s">
        <v>141</v>
      </c>
      <c r="L267" s="36"/>
      <c r="M267" s="179" t="s">
        <v>1</v>
      </c>
      <c r="N267" s="180" t="s">
        <v>46</v>
      </c>
      <c r="O267" s="58"/>
      <c r="P267" s="181">
        <f>O267*H267</f>
        <v>0</v>
      </c>
      <c r="Q267" s="181">
        <v>0.10095</v>
      </c>
      <c r="R267" s="181">
        <f>Q267*H267</f>
        <v>8.8836</v>
      </c>
      <c r="S267" s="181">
        <v>0</v>
      </c>
      <c r="T267" s="182">
        <f>S267*H267</f>
        <v>0</v>
      </c>
      <c r="AR267" s="15" t="s">
        <v>142</v>
      </c>
      <c r="AT267" s="15" t="s">
        <v>137</v>
      </c>
      <c r="AU267" s="15" t="s">
        <v>85</v>
      </c>
      <c r="AY267" s="15" t="s">
        <v>135</v>
      </c>
      <c r="BE267" s="183">
        <f>IF(N267="základní",J267,0)</f>
        <v>0</v>
      </c>
      <c r="BF267" s="183">
        <f>IF(N267="snížená",J267,0)</f>
        <v>0</v>
      </c>
      <c r="BG267" s="183">
        <f>IF(N267="zákl. přenesená",J267,0)</f>
        <v>0</v>
      </c>
      <c r="BH267" s="183">
        <f>IF(N267="sníž. přenesená",J267,0)</f>
        <v>0</v>
      </c>
      <c r="BI267" s="183">
        <f>IF(N267="nulová",J267,0)</f>
        <v>0</v>
      </c>
      <c r="BJ267" s="15" t="s">
        <v>83</v>
      </c>
      <c r="BK267" s="183">
        <f>ROUND(I267*H267,2)</f>
        <v>0</v>
      </c>
      <c r="BL267" s="15" t="s">
        <v>142</v>
      </c>
      <c r="BM267" s="15" t="s">
        <v>464</v>
      </c>
    </row>
    <row r="268" spans="2:51" s="11" customFormat="1" ht="12">
      <c r="B268" s="184"/>
      <c r="C268" s="185"/>
      <c r="D268" s="186" t="s">
        <v>144</v>
      </c>
      <c r="E268" s="187" t="s">
        <v>1</v>
      </c>
      <c r="F268" s="188" t="s">
        <v>465</v>
      </c>
      <c r="G268" s="185"/>
      <c r="H268" s="189">
        <v>88</v>
      </c>
      <c r="I268" s="190"/>
      <c r="J268" s="185"/>
      <c r="K268" s="185"/>
      <c r="L268" s="191"/>
      <c r="M268" s="192"/>
      <c r="N268" s="193"/>
      <c r="O268" s="193"/>
      <c r="P268" s="193"/>
      <c r="Q268" s="193"/>
      <c r="R268" s="193"/>
      <c r="S268" s="193"/>
      <c r="T268" s="194"/>
      <c r="AT268" s="195" t="s">
        <v>144</v>
      </c>
      <c r="AU268" s="195" t="s">
        <v>85</v>
      </c>
      <c r="AV268" s="11" t="s">
        <v>85</v>
      </c>
      <c r="AW268" s="11" t="s">
        <v>35</v>
      </c>
      <c r="AX268" s="11" t="s">
        <v>83</v>
      </c>
      <c r="AY268" s="195" t="s">
        <v>135</v>
      </c>
    </row>
    <row r="269" spans="2:65" s="1" customFormat="1" ht="20.45" customHeight="1">
      <c r="B269" s="32"/>
      <c r="C269" s="217" t="s">
        <v>466</v>
      </c>
      <c r="D269" s="217" t="s">
        <v>233</v>
      </c>
      <c r="E269" s="218" t="s">
        <v>467</v>
      </c>
      <c r="F269" s="219" t="s">
        <v>468</v>
      </c>
      <c r="G269" s="220" t="s">
        <v>313</v>
      </c>
      <c r="H269" s="221">
        <v>88.88</v>
      </c>
      <c r="I269" s="222"/>
      <c r="J269" s="223">
        <f>ROUND(I269*H269,2)</f>
        <v>0</v>
      </c>
      <c r="K269" s="219" t="s">
        <v>141</v>
      </c>
      <c r="L269" s="224"/>
      <c r="M269" s="225" t="s">
        <v>1</v>
      </c>
      <c r="N269" s="226" t="s">
        <v>46</v>
      </c>
      <c r="O269" s="58"/>
      <c r="P269" s="181">
        <f>O269*H269</f>
        <v>0</v>
      </c>
      <c r="Q269" s="181">
        <v>0.022</v>
      </c>
      <c r="R269" s="181">
        <f>Q269*H269</f>
        <v>1.9553599999999998</v>
      </c>
      <c r="S269" s="181">
        <v>0</v>
      </c>
      <c r="T269" s="182">
        <f>S269*H269</f>
        <v>0</v>
      </c>
      <c r="AR269" s="15" t="s">
        <v>186</v>
      </c>
      <c r="AT269" s="15" t="s">
        <v>233</v>
      </c>
      <c r="AU269" s="15" t="s">
        <v>85</v>
      </c>
      <c r="AY269" s="15" t="s">
        <v>135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15" t="s">
        <v>83</v>
      </c>
      <c r="BK269" s="183">
        <f>ROUND(I269*H269,2)</f>
        <v>0</v>
      </c>
      <c r="BL269" s="15" t="s">
        <v>142</v>
      </c>
      <c r="BM269" s="15" t="s">
        <v>469</v>
      </c>
    </row>
    <row r="270" spans="2:51" s="11" customFormat="1" ht="12">
      <c r="B270" s="184"/>
      <c r="C270" s="185"/>
      <c r="D270" s="186" t="s">
        <v>144</v>
      </c>
      <c r="E270" s="187" t="s">
        <v>1</v>
      </c>
      <c r="F270" s="188" t="s">
        <v>470</v>
      </c>
      <c r="G270" s="185"/>
      <c r="H270" s="189">
        <v>88.88</v>
      </c>
      <c r="I270" s="190"/>
      <c r="J270" s="185"/>
      <c r="K270" s="185"/>
      <c r="L270" s="191"/>
      <c r="M270" s="192"/>
      <c r="N270" s="193"/>
      <c r="O270" s="193"/>
      <c r="P270" s="193"/>
      <c r="Q270" s="193"/>
      <c r="R270" s="193"/>
      <c r="S270" s="193"/>
      <c r="T270" s="194"/>
      <c r="AT270" s="195" t="s">
        <v>144</v>
      </c>
      <c r="AU270" s="195" t="s">
        <v>85</v>
      </c>
      <c r="AV270" s="11" t="s">
        <v>85</v>
      </c>
      <c r="AW270" s="11" t="s">
        <v>35</v>
      </c>
      <c r="AX270" s="11" t="s">
        <v>83</v>
      </c>
      <c r="AY270" s="195" t="s">
        <v>135</v>
      </c>
    </row>
    <row r="271" spans="2:65" s="1" customFormat="1" ht="14.45" customHeight="1">
      <c r="B271" s="32"/>
      <c r="C271" s="172" t="s">
        <v>471</v>
      </c>
      <c r="D271" s="172" t="s">
        <v>137</v>
      </c>
      <c r="E271" s="173" t="s">
        <v>472</v>
      </c>
      <c r="F271" s="174" t="s">
        <v>473</v>
      </c>
      <c r="G271" s="175" t="s">
        <v>474</v>
      </c>
      <c r="H271" s="176">
        <v>2</v>
      </c>
      <c r="I271" s="177"/>
      <c r="J271" s="178">
        <f>ROUND(I271*H271,2)</f>
        <v>0</v>
      </c>
      <c r="K271" s="174" t="s">
        <v>1</v>
      </c>
      <c r="L271" s="36"/>
      <c r="M271" s="179" t="s">
        <v>1</v>
      </c>
      <c r="N271" s="180" t="s">
        <v>46</v>
      </c>
      <c r="O271" s="58"/>
      <c r="P271" s="181">
        <f>O271*H271</f>
        <v>0</v>
      </c>
      <c r="Q271" s="181">
        <v>0</v>
      </c>
      <c r="R271" s="181">
        <f>Q271*H271</f>
        <v>0</v>
      </c>
      <c r="S271" s="181">
        <v>0</v>
      </c>
      <c r="T271" s="182">
        <f>S271*H271</f>
        <v>0</v>
      </c>
      <c r="AR271" s="15" t="s">
        <v>142</v>
      </c>
      <c r="AT271" s="15" t="s">
        <v>137</v>
      </c>
      <c r="AU271" s="15" t="s">
        <v>85</v>
      </c>
      <c r="AY271" s="15" t="s">
        <v>135</v>
      </c>
      <c r="BE271" s="183">
        <f>IF(N271="základní",J271,0)</f>
        <v>0</v>
      </c>
      <c r="BF271" s="183">
        <f>IF(N271="snížená",J271,0)</f>
        <v>0</v>
      </c>
      <c r="BG271" s="183">
        <f>IF(N271="zákl. přenesená",J271,0)</f>
        <v>0</v>
      </c>
      <c r="BH271" s="183">
        <f>IF(N271="sníž. přenesená",J271,0)</f>
        <v>0</v>
      </c>
      <c r="BI271" s="183">
        <f>IF(N271="nulová",J271,0)</f>
        <v>0</v>
      </c>
      <c r="BJ271" s="15" t="s">
        <v>83</v>
      </c>
      <c r="BK271" s="183">
        <f>ROUND(I271*H271,2)</f>
        <v>0</v>
      </c>
      <c r="BL271" s="15" t="s">
        <v>142</v>
      </c>
      <c r="BM271" s="15" t="s">
        <v>475</v>
      </c>
    </row>
    <row r="272" spans="2:51" s="11" customFormat="1" ht="12">
      <c r="B272" s="184"/>
      <c r="C272" s="185"/>
      <c r="D272" s="186" t="s">
        <v>144</v>
      </c>
      <c r="E272" s="187" t="s">
        <v>1</v>
      </c>
      <c r="F272" s="188" t="s">
        <v>85</v>
      </c>
      <c r="G272" s="185"/>
      <c r="H272" s="189">
        <v>2</v>
      </c>
      <c r="I272" s="190"/>
      <c r="J272" s="185"/>
      <c r="K272" s="185"/>
      <c r="L272" s="191"/>
      <c r="M272" s="192"/>
      <c r="N272" s="193"/>
      <c r="O272" s="193"/>
      <c r="P272" s="193"/>
      <c r="Q272" s="193"/>
      <c r="R272" s="193"/>
      <c r="S272" s="193"/>
      <c r="T272" s="194"/>
      <c r="AT272" s="195" t="s">
        <v>144</v>
      </c>
      <c r="AU272" s="195" t="s">
        <v>85</v>
      </c>
      <c r="AV272" s="11" t="s">
        <v>85</v>
      </c>
      <c r="AW272" s="11" t="s">
        <v>35</v>
      </c>
      <c r="AX272" s="11" t="s">
        <v>83</v>
      </c>
      <c r="AY272" s="195" t="s">
        <v>135</v>
      </c>
    </row>
    <row r="273" spans="2:65" s="1" customFormat="1" ht="14.45" customHeight="1">
      <c r="B273" s="32"/>
      <c r="C273" s="172" t="s">
        <v>476</v>
      </c>
      <c r="D273" s="172" t="s">
        <v>137</v>
      </c>
      <c r="E273" s="173" t="s">
        <v>477</v>
      </c>
      <c r="F273" s="174" t="s">
        <v>478</v>
      </c>
      <c r="G273" s="175" t="s">
        <v>474</v>
      </c>
      <c r="H273" s="176">
        <v>2</v>
      </c>
      <c r="I273" s="177"/>
      <c r="J273" s="178">
        <f>ROUND(I273*H273,2)</f>
        <v>0</v>
      </c>
      <c r="K273" s="174" t="s">
        <v>1</v>
      </c>
      <c r="L273" s="36"/>
      <c r="M273" s="179" t="s">
        <v>1</v>
      </c>
      <c r="N273" s="180" t="s">
        <v>46</v>
      </c>
      <c r="O273" s="58"/>
      <c r="P273" s="181">
        <f>O273*H273</f>
        <v>0</v>
      </c>
      <c r="Q273" s="181">
        <v>0</v>
      </c>
      <c r="R273" s="181">
        <f>Q273*H273</f>
        <v>0</v>
      </c>
      <c r="S273" s="181">
        <v>0</v>
      </c>
      <c r="T273" s="182">
        <f>S273*H273</f>
        <v>0</v>
      </c>
      <c r="AR273" s="15" t="s">
        <v>142</v>
      </c>
      <c r="AT273" s="15" t="s">
        <v>137</v>
      </c>
      <c r="AU273" s="15" t="s">
        <v>85</v>
      </c>
      <c r="AY273" s="15" t="s">
        <v>135</v>
      </c>
      <c r="BE273" s="183">
        <f>IF(N273="základní",J273,0)</f>
        <v>0</v>
      </c>
      <c r="BF273" s="183">
        <f>IF(N273="snížená",J273,0)</f>
        <v>0</v>
      </c>
      <c r="BG273" s="183">
        <f>IF(N273="zákl. přenesená",J273,0)</f>
        <v>0</v>
      </c>
      <c r="BH273" s="183">
        <f>IF(N273="sníž. přenesená",J273,0)</f>
        <v>0</v>
      </c>
      <c r="BI273" s="183">
        <f>IF(N273="nulová",J273,0)</f>
        <v>0</v>
      </c>
      <c r="BJ273" s="15" t="s">
        <v>83</v>
      </c>
      <c r="BK273" s="183">
        <f>ROUND(I273*H273,2)</f>
        <v>0</v>
      </c>
      <c r="BL273" s="15" t="s">
        <v>142</v>
      </c>
      <c r="BM273" s="15" t="s">
        <v>479</v>
      </c>
    </row>
    <row r="274" spans="2:51" s="11" customFormat="1" ht="12">
      <c r="B274" s="184"/>
      <c r="C274" s="185"/>
      <c r="D274" s="186" t="s">
        <v>144</v>
      </c>
      <c r="E274" s="187" t="s">
        <v>1</v>
      </c>
      <c r="F274" s="188" t="s">
        <v>85</v>
      </c>
      <c r="G274" s="185"/>
      <c r="H274" s="189">
        <v>2</v>
      </c>
      <c r="I274" s="190"/>
      <c r="J274" s="185"/>
      <c r="K274" s="185"/>
      <c r="L274" s="191"/>
      <c r="M274" s="192"/>
      <c r="N274" s="193"/>
      <c r="O274" s="193"/>
      <c r="P274" s="193"/>
      <c r="Q274" s="193"/>
      <c r="R274" s="193"/>
      <c r="S274" s="193"/>
      <c r="T274" s="194"/>
      <c r="AT274" s="195" t="s">
        <v>144</v>
      </c>
      <c r="AU274" s="195" t="s">
        <v>85</v>
      </c>
      <c r="AV274" s="11" t="s">
        <v>85</v>
      </c>
      <c r="AW274" s="11" t="s">
        <v>35</v>
      </c>
      <c r="AX274" s="11" t="s">
        <v>83</v>
      </c>
      <c r="AY274" s="195" t="s">
        <v>135</v>
      </c>
    </row>
    <row r="275" spans="2:65" s="1" customFormat="1" ht="20.45" customHeight="1">
      <c r="B275" s="32"/>
      <c r="C275" s="172" t="s">
        <v>449</v>
      </c>
      <c r="D275" s="172" t="s">
        <v>137</v>
      </c>
      <c r="E275" s="173" t="s">
        <v>480</v>
      </c>
      <c r="F275" s="174" t="s">
        <v>481</v>
      </c>
      <c r="G275" s="175" t="s">
        <v>257</v>
      </c>
      <c r="H275" s="176">
        <v>1</v>
      </c>
      <c r="I275" s="177"/>
      <c r="J275" s="178">
        <f>ROUND(I275*H275,2)</f>
        <v>0</v>
      </c>
      <c r="K275" s="174" t="s">
        <v>141</v>
      </c>
      <c r="L275" s="36"/>
      <c r="M275" s="179" t="s">
        <v>1</v>
      </c>
      <c r="N275" s="180" t="s">
        <v>46</v>
      </c>
      <c r="O275" s="58"/>
      <c r="P275" s="181">
        <f>O275*H275</f>
        <v>0</v>
      </c>
      <c r="Q275" s="181">
        <v>0</v>
      </c>
      <c r="R275" s="181">
        <f>Q275*H275</f>
        <v>0</v>
      </c>
      <c r="S275" s="181">
        <v>0</v>
      </c>
      <c r="T275" s="182">
        <f>S275*H275</f>
        <v>0</v>
      </c>
      <c r="AR275" s="15" t="s">
        <v>142</v>
      </c>
      <c r="AT275" s="15" t="s">
        <v>137</v>
      </c>
      <c r="AU275" s="15" t="s">
        <v>85</v>
      </c>
      <c r="AY275" s="15" t="s">
        <v>135</v>
      </c>
      <c r="BE275" s="183">
        <f>IF(N275="základní",J275,0)</f>
        <v>0</v>
      </c>
      <c r="BF275" s="183">
        <f>IF(N275="snížená",J275,0)</f>
        <v>0</v>
      </c>
      <c r="BG275" s="183">
        <f>IF(N275="zákl. přenesená",J275,0)</f>
        <v>0</v>
      </c>
      <c r="BH275" s="183">
        <f>IF(N275="sníž. přenesená",J275,0)</f>
        <v>0</v>
      </c>
      <c r="BI275" s="183">
        <f>IF(N275="nulová",J275,0)</f>
        <v>0</v>
      </c>
      <c r="BJ275" s="15" t="s">
        <v>83</v>
      </c>
      <c r="BK275" s="183">
        <f>ROUND(I275*H275,2)</f>
        <v>0</v>
      </c>
      <c r="BL275" s="15" t="s">
        <v>142</v>
      </c>
      <c r="BM275" s="15" t="s">
        <v>482</v>
      </c>
    </row>
    <row r="276" spans="2:51" s="11" customFormat="1" ht="12">
      <c r="B276" s="184"/>
      <c r="C276" s="185"/>
      <c r="D276" s="186" t="s">
        <v>144</v>
      </c>
      <c r="E276" s="187" t="s">
        <v>1</v>
      </c>
      <c r="F276" s="188" t="s">
        <v>83</v>
      </c>
      <c r="G276" s="185"/>
      <c r="H276" s="189">
        <v>1</v>
      </c>
      <c r="I276" s="190"/>
      <c r="J276" s="185"/>
      <c r="K276" s="185"/>
      <c r="L276" s="191"/>
      <c r="M276" s="192"/>
      <c r="N276" s="193"/>
      <c r="O276" s="193"/>
      <c r="P276" s="193"/>
      <c r="Q276" s="193"/>
      <c r="R276" s="193"/>
      <c r="S276" s="193"/>
      <c r="T276" s="194"/>
      <c r="AT276" s="195" t="s">
        <v>144</v>
      </c>
      <c r="AU276" s="195" t="s">
        <v>85</v>
      </c>
      <c r="AV276" s="11" t="s">
        <v>85</v>
      </c>
      <c r="AW276" s="11" t="s">
        <v>35</v>
      </c>
      <c r="AX276" s="11" t="s">
        <v>83</v>
      </c>
      <c r="AY276" s="195" t="s">
        <v>135</v>
      </c>
    </row>
    <row r="277" spans="2:65" s="1" customFormat="1" ht="20.45" customHeight="1">
      <c r="B277" s="32"/>
      <c r="C277" s="172" t="s">
        <v>483</v>
      </c>
      <c r="D277" s="172" t="s">
        <v>137</v>
      </c>
      <c r="E277" s="173" t="s">
        <v>484</v>
      </c>
      <c r="F277" s="174" t="s">
        <v>485</v>
      </c>
      <c r="G277" s="175" t="s">
        <v>257</v>
      </c>
      <c r="H277" s="176">
        <v>5</v>
      </c>
      <c r="I277" s="177"/>
      <c r="J277" s="178">
        <f>ROUND(I277*H277,2)</f>
        <v>0</v>
      </c>
      <c r="K277" s="174" t="s">
        <v>141</v>
      </c>
      <c r="L277" s="36"/>
      <c r="M277" s="179" t="s">
        <v>1</v>
      </c>
      <c r="N277" s="180" t="s">
        <v>46</v>
      </c>
      <c r="O277" s="58"/>
      <c r="P277" s="181">
        <f>O277*H277</f>
        <v>0</v>
      </c>
      <c r="Q277" s="181">
        <v>0</v>
      </c>
      <c r="R277" s="181">
        <f>Q277*H277</f>
        <v>0</v>
      </c>
      <c r="S277" s="181">
        <v>0</v>
      </c>
      <c r="T277" s="182">
        <f>S277*H277</f>
        <v>0</v>
      </c>
      <c r="AR277" s="15" t="s">
        <v>142</v>
      </c>
      <c r="AT277" s="15" t="s">
        <v>137</v>
      </c>
      <c r="AU277" s="15" t="s">
        <v>85</v>
      </c>
      <c r="AY277" s="15" t="s">
        <v>135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5" t="s">
        <v>83</v>
      </c>
      <c r="BK277" s="183">
        <f>ROUND(I277*H277,2)</f>
        <v>0</v>
      </c>
      <c r="BL277" s="15" t="s">
        <v>142</v>
      </c>
      <c r="BM277" s="15" t="s">
        <v>486</v>
      </c>
    </row>
    <row r="278" spans="2:51" s="11" customFormat="1" ht="12">
      <c r="B278" s="184"/>
      <c r="C278" s="185"/>
      <c r="D278" s="186" t="s">
        <v>144</v>
      </c>
      <c r="E278" s="187" t="s">
        <v>1</v>
      </c>
      <c r="F278" s="188" t="s">
        <v>165</v>
      </c>
      <c r="G278" s="185"/>
      <c r="H278" s="189">
        <v>5</v>
      </c>
      <c r="I278" s="190"/>
      <c r="J278" s="185"/>
      <c r="K278" s="185"/>
      <c r="L278" s="191"/>
      <c r="M278" s="192"/>
      <c r="N278" s="193"/>
      <c r="O278" s="193"/>
      <c r="P278" s="193"/>
      <c r="Q278" s="193"/>
      <c r="R278" s="193"/>
      <c r="S278" s="193"/>
      <c r="T278" s="194"/>
      <c r="AT278" s="195" t="s">
        <v>144</v>
      </c>
      <c r="AU278" s="195" t="s">
        <v>85</v>
      </c>
      <c r="AV278" s="11" t="s">
        <v>85</v>
      </c>
      <c r="AW278" s="11" t="s">
        <v>35</v>
      </c>
      <c r="AX278" s="11" t="s">
        <v>83</v>
      </c>
      <c r="AY278" s="195" t="s">
        <v>135</v>
      </c>
    </row>
    <row r="279" spans="2:65" s="1" customFormat="1" ht="20.45" customHeight="1">
      <c r="B279" s="32"/>
      <c r="C279" s="172" t="s">
        <v>487</v>
      </c>
      <c r="D279" s="172" t="s">
        <v>137</v>
      </c>
      <c r="E279" s="173" t="s">
        <v>488</v>
      </c>
      <c r="F279" s="174" t="s">
        <v>489</v>
      </c>
      <c r="G279" s="175" t="s">
        <v>257</v>
      </c>
      <c r="H279" s="176">
        <v>1</v>
      </c>
      <c r="I279" s="177"/>
      <c r="J279" s="178">
        <f>ROUND(I279*H279,2)</f>
        <v>0</v>
      </c>
      <c r="K279" s="174" t="s">
        <v>141</v>
      </c>
      <c r="L279" s="36"/>
      <c r="M279" s="179" t="s">
        <v>1</v>
      </c>
      <c r="N279" s="180" t="s">
        <v>46</v>
      </c>
      <c r="O279" s="58"/>
      <c r="P279" s="181">
        <f>O279*H279</f>
        <v>0</v>
      </c>
      <c r="Q279" s="181">
        <v>0</v>
      </c>
      <c r="R279" s="181">
        <f>Q279*H279</f>
        <v>0</v>
      </c>
      <c r="S279" s="181">
        <v>0</v>
      </c>
      <c r="T279" s="182">
        <f>S279*H279</f>
        <v>0</v>
      </c>
      <c r="AR279" s="15" t="s">
        <v>142</v>
      </c>
      <c r="AT279" s="15" t="s">
        <v>137</v>
      </c>
      <c r="AU279" s="15" t="s">
        <v>85</v>
      </c>
      <c r="AY279" s="15" t="s">
        <v>135</v>
      </c>
      <c r="BE279" s="183">
        <f>IF(N279="základní",J279,0)</f>
        <v>0</v>
      </c>
      <c r="BF279" s="183">
        <f>IF(N279="snížená",J279,0)</f>
        <v>0</v>
      </c>
      <c r="BG279" s="183">
        <f>IF(N279="zákl. přenesená",J279,0)</f>
        <v>0</v>
      </c>
      <c r="BH279" s="183">
        <f>IF(N279="sníž. přenesená",J279,0)</f>
        <v>0</v>
      </c>
      <c r="BI279" s="183">
        <f>IF(N279="nulová",J279,0)</f>
        <v>0</v>
      </c>
      <c r="BJ279" s="15" t="s">
        <v>83</v>
      </c>
      <c r="BK279" s="183">
        <f>ROUND(I279*H279,2)</f>
        <v>0</v>
      </c>
      <c r="BL279" s="15" t="s">
        <v>142</v>
      </c>
      <c r="BM279" s="15" t="s">
        <v>490</v>
      </c>
    </row>
    <row r="280" spans="2:51" s="11" customFormat="1" ht="12">
      <c r="B280" s="184"/>
      <c r="C280" s="185"/>
      <c r="D280" s="186" t="s">
        <v>144</v>
      </c>
      <c r="E280" s="187" t="s">
        <v>1</v>
      </c>
      <c r="F280" s="188" t="s">
        <v>83</v>
      </c>
      <c r="G280" s="185"/>
      <c r="H280" s="189">
        <v>1</v>
      </c>
      <c r="I280" s="190"/>
      <c r="J280" s="185"/>
      <c r="K280" s="185"/>
      <c r="L280" s="191"/>
      <c r="M280" s="192"/>
      <c r="N280" s="193"/>
      <c r="O280" s="193"/>
      <c r="P280" s="193"/>
      <c r="Q280" s="193"/>
      <c r="R280" s="193"/>
      <c r="S280" s="193"/>
      <c r="T280" s="194"/>
      <c r="AT280" s="195" t="s">
        <v>144</v>
      </c>
      <c r="AU280" s="195" t="s">
        <v>85</v>
      </c>
      <c r="AV280" s="11" t="s">
        <v>85</v>
      </c>
      <c r="AW280" s="11" t="s">
        <v>35</v>
      </c>
      <c r="AX280" s="11" t="s">
        <v>83</v>
      </c>
      <c r="AY280" s="195" t="s">
        <v>135</v>
      </c>
    </row>
    <row r="281" spans="2:65" s="1" customFormat="1" ht="20.45" customHeight="1">
      <c r="B281" s="32"/>
      <c r="C281" s="172" t="s">
        <v>491</v>
      </c>
      <c r="D281" s="172" t="s">
        <v>137</v>
      </c>
      <c r="E281" s="173" t="s">
        <v>492</v>
      </c>
      <c r="F281" s="174" t="s">
        <v>493</v>
      </c>
      <c r="G281" s="175" t="s">
        <v>257</v>
      </c>
      <c r="H281" s="176">
        <v>2</v>
      </c>
      <c r="I281" s="177"/>
      <c r="J281" s="178">
        <f>ROUND(I281*H281,2)</f>
        <v>0</v>
      </c>
      <c r="K281" s="174" t="s">
        <v>141</v>
      </c>
      <c r="L281" s="36"/>
      <c r="M281" s="179" t="s">
        <v>1</v>
      </c>
      <c r="N281" s="180" t="s">
        <v>46</v>
      </c>
      <c r="O281" s="58"/>
      <c r="P281" s="181">
        <f>O281*H281</f>
        <v>0</v>
      </c>
      <c r="Q281" s="181">
        <v>6E-05</v>
      </c>
      <c r="R281" s="181">
        <f>Q281*H281</f>
        <v>0.00012</v>
      </c>
      <c r="S281" s="181">
        <v>0</v>
      </c>
      <c r="T281" s="182">
        <f>S281*H281</f>
        <v>0</v>
      </c>
      <c r="AR281" s="15" t="s">
        <v>142</v>
      </c>
      <c r="AT281" s="15" t="s">
        <v>137</v>
      </c>
      <c r="AU281" s="15" t="s">
        <v>85</v>
      </c>
      <c r="AY281" s="15" t="s">
        <v>135</v>
      </c>
      <c r="BE281" s="183">
        <f>IF(N281="základní",J281,0)</f>
        <v>0</v>
      </c>
      <c r="BF281" s="183">
        <f>IF(N281="snížená",J281,0)</f>
        <v>0</v>
      </c>
      <c r="BG281" s="183">
        <f>IF(N281="zákl. přenesená",J281,0)</f>
        <v>0</v>
      </c>
      <c r="BH281" s="183">
        <f>IF(N281="sníž. přenesená",J281,0)</f>
        <v>0</v>
      </c>
      <c r="BI281" s="183">
        <f>IF(N281="nulová",J281,0)</f>
        <v>0</v>
      </c>
      <c r="BJ281" s="15" t="s">
        <v>83</v>
      </c>
      <c r="BK281" s="183">
        <f>ROUND(I281*H281,2)</f>
        <v>0</v>
      </c>
      <c r="BL281" s="15" t="s">
        <v>142</v>
      </c>
      <c r="BM281" s="15" t="s">
        <v>494</v>
      </c>
    </row>
    <row r="282" spans="2:51" s="11" customFormat="1" ht="12">
      <c r="B282" s="184"/>
      <c r="C282" s="185"/>
      <c r="D282" s="186" t="s">
        <v>144</v>
      </c>
      <c r="E282" s="187" t="s">
        <v>1</v>
      </c>
      <c r="F282" s="188" t="s">
        <v>85</v>
      </c>
      <c r="G282" s="185"/>
      <c r="H282" s="189">
        <v>2</v>
      </c>
      <c r="I282" s="190"/>
      <c r="J282" s="185"/>
      <c r="K282" s="185"/>
      <c r="L282" s="191"/>
      <c r="M282" s="192"/>
      <c r="N282" s="193"/>
      <c r="O282" s="193"/>
      <c r="P282" s="193"/>
      <c r="Q282" s="193"/>
      <c r="R282" s="193"/>
      <c r="S282" s="193"/>
      <c r="T282" s="194"/>
      <c r="AT282" s="195" t="s">
        <v>144</v>
      </c>
      <c r="AU282" s="195" t="s">
        <v>85</v>
      </c>
      <c r="AV282" s="11" t="s">
        <v>85</v>
      </c>
      <c r="AW282" s="11" t="s">
        <v>35</v>
      </c>
      <c r="AX282" s="11" t="s">
        <v>83</v>
      </c>
      <c r="AY282" s="195" t="s">
        <v>135</v>
      </c>
    </row>
    <row r="283" spans="2:63" s="10" customFormat="1" ht="22.9" customHeight="1">
      <c r="B283" s="156"/>
      <c r="C283" s="157"/>
      <c r="D283" s="158" t="s">
        <v>74</v>
      </c>
      <c r="E283" s="170" t="s">
        <v>495</v>
      </c>
      <c r="F283" s="170" t="s">
        <v>496</v>
      </c>
      <c r="G283" s="157"/>
      <c r="H283" s="157"/>
      <c r="I283" s="160"/>
      <c r="J283" s="171">
        <f>BK283</f>
        <v>0</v>
      </c>
      <c r="K283" s="157"/>
      <c r="L283" s="162"/>
      <c r="M283" s="163"/>
      <c r="N283" s="164"/>
      <c r="O283" s="164"/>
      <c r="P283" s="165">
        <f>SUM(P284:P295)</f>
        <v>0</v>
      </c>
      <c r="Q283" s="164"/>
      <c r="R283" s="165">
        <f>SUM(R284:R295)</f>
        <v>0</v>
      </c>
      <c r="S283" s="164"/>
      <c r="T283" s="166">
        <f>SUM(T284:T295)</f>
        <v>0</v>
      </c>
      <c r="AR283" s="167" t="s">
        <v>83</v>
      </c>
      <c r="AT283" s="168" t="s">
        <v>74</v>
      </c>
      <c r="AU283" s="168" t="s">
        <v>83</v>
      </c>
      <c r="AY283" s="167" t="s">
        <v>135</v>
      </c>
      <c r="BK283" s="169">
        <f>SUM(BK284:BK295)</f>
        <v>0</v>
      </c>
    </row>
    <row r="284" spans="2:65" s="1" customFormat="1" ht="20.45" customHeight="1">
      <c r="B284" s="32"/>
      <c r="C284" s="172" t="s">
        <v>497</v>
      </c>
      <c r="D284" s="172" t="s">
        <v>137</v>
      </c>
      <c r="E284" s="173" t="s">
        <v>498</v>
      </c>
      <c r="F284" s="174" t="s">
        <v>499</v>
      </c>
      <c r="G284" s="175" t="s">
        <v>236</v>
      </c>
      <c r="H284" s="176">
        <v>360.586</v>
      </c>
      <c r="I284" s="177"/>
      <c r="J284" s="178">
        <f>ROUND(I284*H284,2)</f>
        <v>0</v>
      </c>
      <c r="K284" s="174" t="s">
        <v>141</v>
      </c>
      <c r="L284" s="36"/>
      <c r="M284" s="179" t="s">
        <v>1</v>
      </c>
      <c r="N284" s="180" t="s">
        <v>46</v>
      </c>
      <c r="O284" s="58"/>
      <c r="P284" s="181">
        <f>O284*H284</f>
        <v>0</v>
      </c>
      <c r="Q284" s="181">
        <v>0</v>
      </c>
      <c r="R284" s="181">
        <f>Q284*H284</f>
        <v>0</v>
      </c>
      <c r="S284" s="181">
        <v>0</v>
      </c>
      <c r="T284" s="182">
        <f>S284*H284</f>
        <v>0</v>
      </c>
      <c r="AR284" s="15" t="s">
        <v>142</v>
      </c>
      <c r="AT284" s="15" t="s">
        <v>137</v>
      </c>
      <c r="AU284" s="15" t="s">
        <v>85</v>
      </c>
      <c r="AY284" s="15" t="s">
        <v>135</v>
      </c>
      <c r="BE284" s="183">
        <f>IF(N284="základní",J284,0)</f>
        <v>0</v>
      </c>
      <c r="BF284" s="183">
        <f>IF(N284="snížená",J284,0)</f>
        <v>0</v>
      </c>
      <c r="BG284" s="183">
        <f>IF(N284="zákl. přenesená",J284,0)</f>
        <v>0</v>
      </c>
      <c r="BH284" s="183">
        <f>IF(N284="sníž. přenesená",J284,0)</f>
        <v>0</v>
      </c>
      <c r="BI284" s="183">
        <f>IF(N284="nulová",J284,0)</f>
        <v>0</v>
      </c>
      <c r="BJ284" s="15" t="s">
        <v>83</v>
      </c>
      <c r="BK284" s="183">
        <f>ROUND(I284*H284,2)</f>
        <v>0</v>
      </c>
      <c r="BL284" s="15" t="s">
        <v>142</v>
      </c>
      <c r="BM284" s="15" t="s">
        <v>500</v>
      </c>
    </row>
    <row r="285" spans="2:51" s="11" customFormat="1" ht="12">
      <c r="B285" s="184"/>
      <c r="C285" s="185"/>
      <c r="D285" s="186" t="s">
        <v>144</v>
      </c>
      <c r="E285" s="187" t="s">
        <v>1</v>
      </c>
      <c r="F285" s="188" t="s">
        <v>501</v>
      </c>
      <c r="G285" s="185"/>
      <c r="H285" s="189">
        <v>360.586</v>
      </c>
      <c r="I285" s="190"/>
      <c r="J285" s="185"/>
      <c r="K285" s="185"/>
      <c r="L285" s="191"/>
      <c r="M285" s="192"/>
      <c r="N285" s="193"/>
      <c r="O285" s="193"/>
      <c r="P285" s="193"/>
      <c r="Q285" s="193"/>
      <c r="R285" s="193"/>
      <c r="S285" s="193"/>
      <c r="T285" s="194"/>
      <c r="AT285" s="195" t="s">
        <v>144</v>
      </c>
      <c r="AU285" s="195" t="s">
        <v>85</v>
      </c>
      <c r="AV285" s="11" t="s">
        <v>85</v>
      </c>
      <c r="AW285" s="11" t="s">
        <v>35</v>
      </c>
      <c r="AX285" s="11" t="s">
        <v>83</v>
      </c>
      <c r="AY285" s="195" t="s">
        <v>135</v>
      </c>
    </row>
    <row r="286" spans="2:65" s="1" customFormat="1" ht="20.45" customHeight="1">
      <c r="B286" s="32"/>
      <c r="C286" s="172" t="s">
        <v>502</v>
      </c>
      <c r="D286" s="172" t="s">
        <v>137</v>
      </c>
      <c r="E286" s="173" t="s">
        <v>503</v>
      </c>
      <c r="F286" s="174" t="s">
        <v>504</v>
      </c>
      <c r="G286" s="175" t="s">
        <v>236</v>
      </c>
      <c r="H286" s="176">
        <v>6851.134</v>
      </c>
      <c r="I286" s="177"/>
      <c r="J286" s="178">
        <f>ROUND(I286*H286,2)</f>
        <v>0</v>
      </c>
      <c r="K286" s="174" t="s">
        <v>141</v>
      </c>
      <c r="L286" s="36"/>
      <c r="M286" s="179" t="s">
        <v>1</v>
      </c>
      <c r="N286" s="180" t="s">
        <v>46</v>
      </c>
      <c r="O286" s="58"/>
      <c r="P286" s="181">
        <f>O286*H286</f>
        <v>0</v>
      </c>
      <c r="Q286" s="181">
        <v>0</v>
      </c>
      <c r="R286" s="181">
        <f>Q286*H286</f>
        <v>0</v>
      </c>
      <c r="S286" s="181">
        <v>0</v>
      </c>
      <c r="T286" s="182">
        <f>S286*H286</f>
        <v>0</v>
      </c>
      <c r="AR286" s="15" t="s">
        <v>142</v>
      </c>
      <c r="AT286" s="15" t="s">
        <v>137</v>
      </c>
      <c r="AU286" s="15" t="s">
        <v>85</v>
      </c>
      <c r="AY286" s="15" t="s">
        <v>135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15" t="s">
        <v>83</v>
      </c>
      <c r="BK286" s="183">
        <f>ROUND(I286*H286,2)</f>
        <v>0</v>
      </c>
      <c r="BL286" s="15" t="s">
        <v>142</v>
      </c>
      <c r="BM286" s="15" t="s">
        <v>505</v>
      </c>
    </row>
    <row r="287" spans="2:51" s="12" customFormat="1" ht="12">
      <c r="B287" s="196"/>
      <c r="C287" s="197"/>
      <c r="D287" s="186" t="s">
        <v>144</v>
      </c>
      <c r="E287" s="198" t="s">
        <v>1</v>
      </c>
      <c r="F287" s="199" t="s">
        <v>506</v>
      </c>
      <c r="G287" s="197"/>
      <c r="H287" s="198" t="s">
        <v>1</v>
      </c>
      <c r="I287" s="200"/>
      <c r="J287" s="197"/>
      <c r="K287" s="197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144</v>
      </c>
      <c r="AU287" s="205" t="s">
        <v>85</v>
      </c>
      <c r="AV287" s="12" t="s">
        <v>83</v>
      </c>
      <c r="AW287" s="12" t="s">
        <v>35</v>
      </c>
      <c r="AX287" s="12" t="s">
        <v>75</v>
      </c>
      <c r="AY287" s="205" t="s">
        <v>135</v>
      </c>
    </row>
    <row r="288" spans="2:51" s="11" customFormat="1" ht="12">
      <c r="B288" s="184"/>
      <c r="C288" s="185"/>
      <c r="D288" s="186" t="s">
        <v>144</v>
      </c>
      <c r="E288" s="187" t="s">
        <v>1</v>
      </c>
      <c r="F288" s="188" t="s">
        <v>507</v>
      </c>
      <c r="G288" s="185"/>
      <c r="H288" s="189">
        <v>6851.134</v>
      </c>
      <c r="I288" s="190"/>
      <c r="J288" s="185"/>
      <c r="K288" s="185"/>
      <c r="L288" s="191"/>
      <c r="M288" s="192"/>
      <c r="N288" s="193"/>
      <c r="O288" s="193"/>
      <c r="P288" s="193"/>
      <c r="Q288" s="193"/>
      <c r="R288" s="193"/>
      <c r="S288" s="193"/>
      <c r="T288" s="194"/>
      <c r="AT288" s="195" t="s">
        <v>144</v>
      </c>
      <c r="AU288" s="195" t="s">
        <v>85</v>
      </c>
      <c r="AV288" s="11" t="s">
        <v>85</v>
      </c>
      <c r="AW288" s="11" t="s">
        <v>35</v>
      </c>
      <c r="AX288" s="11" t="s">
        <v>83</v>
      </c>
      <c r="AY288" s="195" t="s">
        <v>135</v>
      </c>
    </row>
    <row r="289" spans="2:65" s="1" customFormat="1" ht="14.45" customHeight="1">
      <c r="B289" s="32"/>
      <c r="C289" s="172" t="s">
        <v>508</v>
      </c>
      <c r="D289" s="172" t="s">
        <v>137</v>
      </c>
      <c r="E289" s="173" t="s">
        <v>509</v>
      </c>
      <c r="F289" s="174" t="s">
        <v>510</v>
      </c>
      <c r="G289" s="175" t="s">
        <v>511</v>
      </c>
      <c r="H289" s="176">
        <v>226</v>
      </c>
      <c r="I289" s="177"/>
      <c r="J289" s="178">
        <f>ROUND(I289*H289,2)</f>
        <v>0</v>
      </c>
      <c r="K289" s="174" t="s">
        <v>1</v>
      </c>
      <c r="L289" s="36"/>
      <c r="M289" s="179" t="s">
        <v>1</v>
      </c>
      <c r="N289" s="180" t="s">
        <v>46</v>
      </c>
      <c r="O289" s="58"/>
      <c r="P289" s="181">
        <f>O289*H289</f>
        <v>0</v>
      </c>
      <c r="Q289" s="181">
        <v>0</v>
      </c>
      <c r="R289" s="181">
        <f>Q289*H289</f>
        <v>0</v>
      </c>
      <c r="S289" s="181">
        <v>0</v>
      </c>
      <c r="T289" s="182">
        <f>S289*H289</f>
        <v>0</v>
      </c>
      <c r="AR289" s="15" t="s">
        <v>142</v>
      </c>
      <c r="AT289" s="15" t="s">
        <v>137</v>
      </c>
      <c r="AU289" s="15" t="s">
        <v>85</v>
      </c>
      <c r="AY289" s="15" t="s">
        <v>135</v>
      </c>
      <c r="BE289" s="183">
        <f>IF(N289="základní",J289,0)</f>
        <v>0</v>
      </c>
      <c r="BF289" s="183">
        <f>IF(N289="snížená",J289,0)</f>
        <v>0</v>
      </c>
      <c r="BG289" s="183">
        <f>IF(N289="zákl. přenesená",J289,0)</f>
        <v>0</v>
      </c>
      <c r="BH289" s="183">
        <f>IF(N289="sníž. přenesená",J289,0)</f>
        <v>0</v>
      </c>
      <c r="BI289" s="183">
        <f>IF(N289="nulová",J289,0)</f>
        <v>0</v>
      </c>
      <c r="BJ289" s="15" t="s">
        <v>83</v>
      </c>
      <c r="BK289" s="183">
        <f>ROUND(I289*H289,2)</f>
        <v>0</v>
      </c>
      <c r="BL289" s="15" t="s">
        <v>142</v>
      </c>
      <c r="BM289" s="15" t="s">
        <v>512</v>
      </c>
    </row>
    <row r="290" spans="2:51" s="12" customFormat="1" ht="12">
      <c r="B290" s="196"/>
      <c r="C290" s="197"/>
      <c r="D290" s="186" t="s">
        <v>144</v>
      </c>
      <c r="E290" s="198" t="s">
        <v>1</v>
      </c>
      <c r="F290" s="199" t="s">
        <v>513</v>
      </c>
      <c r="G290" s="197"/>
      <c r="H290" s="198" t="s">
        <v>1</v>
      </c>
      <c r="I290" s="200"/>
      <c r="J290" s="197"/>
      <c r="K290" s="197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144</v>
      </c>
      <c r="AU290" s="205" t="s">
        <v>85</v>
      </c>
      <c r="AV290" s="12" t="s">
        <v>83</v>
      </c>
      <c r="AW290" s="12" t="s">
        <v>35</v>
      </c>
      <c r="AX290" s="12" t="s">
        <v>75</v>
      </c>
      <c r="AY290" s="205" t="s">
        <v>135</v>
      </c>
    </row>
    <row r="291" spans="2:51" s="11" customFormat="1" ht="12">
      <c r="B291" s="184"/>
      <c r="C291" s="185"/>
      <c r="D291" s="186" t="s">
        <v>144</v>
      </c>
      <c r="E291" s="187" t="s">
        <v>1</v>
      </c>
      <c r="F291" s="188" t="s">
        <v>514</v>
      </c>
      <c r="G291" s="185"/>
      <c r="H291" s="189">
        <v>226</v>
      </c>
      <c r="I291" s="190"/>
      <c r="J291" s="185"/>
      <c r="K291" s="185"/>
      <c r="L291" s="191"/>
      <c r="M291" s="192"/>
      <c r="N291" s="193"/>
      <c r="O291" s="193"/>
      <c r="P291" s="193"/>
      <c r="Q291" s="193"/>
      <c r="R291" s="193"/>
      <c r="S291" s="193"/>
      <c r="T291" s="194"/>
      <c r="AT291" s="195" t="s">
        <v>144</v>
      </c>
      <c r="AU291" s="195" t="s">
        <v>85</v>
      </c>
      <c r="AV291" s="11" t="s">
        <v>85</v>
      </c>
      <c r="AW291" s="11" t="s">
        <v>35</v>
      </c>
      <c r="AX291" s="11" t="s">
        <v>83</v>
      </c>
      <c r="AY291" s="195" t="s">
        <v>135</v>
      </c>
    </row>
    <row r="292" spans="2:65" s="1" customFormat="1" ht="20.45" customHeight="1">
      <c r="B292" s="32"/>
      <c r="C292" s="172" t="s">
        <v>515</v>
      </c>
      <c r="D292" s="172" t="s">
        <v>137</v>
      </c>
      <c r="E292" s="173" t="s">
        <v>516</v>
      </c>
      <c r="F292" s="174" t="s">
        <v>517</v>
      </c>
      <c r="G292" s="175" t="s">
        <v>236</v>
      </c>
      <c r="H292" s="176">
        <v>120.12</v>
      </c>
      <c r="I292" s="177"/>
      <c r="J292" s="178">
        <f>ROUND(I292*H292,2)</f>
        <v>0</v>
      </c>
      <c r="K292" s="174" t="s">
        <v>141</v>
      </c>
      <c r="L292" s="36"/>
      <c r="M292" s="179" t="s">
        <v>1</v>
      </c>
      <c r="N292" s="180" t="s">
        <v>46</v>
      </c>
      <c r="O292" s="58"/>
      <c r="P292" s="181">
        <f>O292*H292</f>
        <v>0</v>
      </c>
      <c r="Q292" s="181">
        <v>0</v>
      </c>
      <c r="R292" s="181">
        <f>Q292*H292</f>
        <v>0</v>
      </c>
      <c r="S292" s="181">
        <v>0</v>
      </c>
      <c r="T292" s="182">
        <f>S292*H292</f>
        <v>0</v>
      </c>
      <c r="AR292" s="15" t="s">
        <v>142</v>
      </c>
      <c r="AT292" s="15" t="s">
        <v>137</v>
      </c>
      <c r="AU292" s="15" t="s">
        <v>85</v>
      </c>
      <c r="AY292" s="15" t="s">
        <v>135</v>
      </c>
      <c r="BE292" s="183">
        <f>IF(N292="základní",J292,0)</f>
        <v>0</v>
      </c>
      <c r="BF292" s="183">
        <f>IF(N292="snížená",J292,0)</f>
        <v>0</v>
      </c>
      <c r="BG292" s="183">
        <f>IF(N292="zákl. přenesená",J292,0)</f>
        <v>0</v>
      </c>
      <c r="BH292" s="183">
        <f>IF(N292="sníž. přenesená",J292,0)</f>
        <v>0</v>
      </c>
      <c r="BI292" s="183">
        <f>IF(N292="nulová",J292,0)</f>
        <v>0</v>
      </c>
      <c r="BJ292" s="15" t="s">
        <v>83</v>
      </c>
      <c r="BK292" s="183">
        <f>ROUND(I292*H292,2)</f>
        <v>0</v>
      </c>
      <c r="BL292" s="15" t="s">
        <v>142</v>
      </c>
      <c r="BM292" s="15" t="s">
        <v>518</v>
      </c>
    </row>
    <row r="293" spans="2:51" s="11" customFormat="1" ht="12">
      <c r="B293" s="184"/>
      <c r="C293" s="185"/>
      <c r="D293" s="186" t="s">
        <v>144</v>
      </c>
      <c r="E293" s="187" t="s">
        <v>1</v>
      </c>
      <c r="F293" s="188" t="s">
        <v>519</v>
      </c>
      <c r="G293" s="185"/>
      <c r="H293" s="189">
        <v>120.12</v>
      </c>
      <c r="I293" s="190"/>
      <c r="J293" s="185"/>
      <c r="K293" s="185"/>
      <c r="L293" s="191"/>
      <c r="M293" s="192"/>
      <c r="N293" s="193"/>
      <c r="O293" s="193"/>
      <c r="P293" s="193"/>
      <c r="Q293" s="193"/>
      <c r="R293" s="193"/>
      <c r="S293" s="193"/>
      <c r="T293" s="194"/>
      <c r="AT293" s="195" t="s">
        <v>144</v>
      </c>
      <c r="AU293" s="195" t="s">
        <v>85</v>
      </c>
      <c r="AV293" s="11" t="s">
        <v>85</v>
      </c>
      <c r="AW293" s="11" t="s">
        <v>35</v>
      </c>
      <c r="AX293" s="11" t="s">
        <v>83</v>
      </c>
      <c r="AY293" s="195" t="s">
        <v>135</v>
      </c>
    </row>
    <row r="294" spans="2:65" s="1" customFormat="1" ht="20.45" customHeight="1">
      <c r="B294" s="32"/>
      <c r="C294" s="172" t="s">
        <v>520</v>
      </c>
      <c r="D294" s="172" t="s">
        <v>137</v>
      </c>
      <c r="E294" s="173" t="s">
        <v>521</v>
      </c>
      <c r="F294" s="174" t="s">
        <v>522</v>
      </c>
      <c r="G294" s="175" t="s">
        <v>236</v>
      </c>
      <c r="H294" s="176">
        <v>240.24</v>
      </c>
      <c r="I294" s="177"/>
      <c r="J294" s="178">
        <f>ROUND(I294*H294,2)</f>
        <v>0</v>
      </c>
      <c r="K294" s="174" t="s">
        <v>141</v>
      </c>
      <c r="L294" s="36"/>
      <c r="M294" s="179" t="s">
        <v>1</v>
      </c>
      <c r="N294" s="180" t="s">
        <v>46</v>
      </c>
      <c r="O294" s="58"/>
      <c r="P294" s="181">
        <f>O294*H294</f>
        <v>0</v>
      </c>
      <c r="Q294" s="181">
        <v>0</v>
      </c>
      <c r="R294" s="181">
        <f>Q294*H294</f>
        <v>0</v>
      </c>
      <c r="S294" s="181">
        <v>0</v>
      </c>
      <c r="T294" s="182">
        <f>S294*H294</f>
        <v>0</v>
      </c>
      <c r="AR294" s="15" t="s">
        <v>142</v>
      </c>
      <c r="AT294" s="15" t="s">
        <v>137</v>
      </c>
      <c r="AU294" s="15" t="s">
        <v>85</v>
      </c>
      <c r="AY294" s="15" t="s">
        <v>135</v>
      </c>
      <c r="BE294" s="183">
        <f>IF(N294="základní",J294,0)</f>
        <v>0</v>
      </c>
      <c r="BF294" s="183">
        <f>IF(N294="snížená",J294,0)</f>
        <v>0</v>
      </c>
      <c r="BG294" s="183">
        <f>IF(N294="zákl. přenesená",J294,0)</f>
        <v>0</v>
      </c>
      <c r="BH294" s="183">
        <f>IF(N294="sníž. přenesená",J294,0)</f>
        <v>0</v>
      </c>
      <c r="BI294" s="183">
        <f>IF(N294="nulová",J294,0)</f>
        <v>0</v>
      </c>
      <c r="BJ294" s="15" t="s">
        <v>83</v>
      </c>
      <c r="BK294" s="183">
        <f>ROUND(I294*H294,2)</f>
        <v>0</v>
      </c>
      <c r="BL294" s="15" t="s">
        <v>142</v>
      </c>
      <c r="BM294" s="15" t="s">
        <v>523</v>
      </c>
    </row>
    <row r="295" spans="2:51" s="11" customFormat="1" ht="12">
      <c r="B295" s="184"/>
      <c r="C295" s="185"/>
      <c r="D295" s="186" t="s">
        <v>144</v>
      </c>
      <c r="E295" s="187" t="s">
        <v>1</v>
      </c>
      <c r="F295" s="188" t="s">
        <v>524</v>
      </c>
      <c r="G295" s="185"/>
      <c r="H295" s="189">
        <v>240.24</v>
      </c>
      <c r="I295" s="190"/>
      <c r="J295" s="185"/>
      <c r="K295" s="185"/>
      <c r="L295" s="191"/>
      <c r="M295" s="192"/>
      <c r="N295" s="193"/>
      <c r="O295" s="193"/>
      <c r="P295" s="193"/>
      <c r="Q295" s="193"/>
      <c r="R295" s="193"/>
      <c r="S295" s="193"/>
      <c r="T295" s="194"/>
      <c r="AT295" s="195" t="s">
        <v>144</v>
      </c>
      <c r="AU295" s="195" t="s">
        <v>85</v>
      </c>
      <c r="AV295" s="11" t="s">
        <v>85</v>
      </c>
      <c r="AW295" s="11" t="s">
        <v>35</v>
      </c>
      <c r="AX295" s="11" t="s">
        <v>83</v>
      </c>
      <c r="AY295" s="195" t="s">
        <v>135</v>
      </c>
    </row>
    <row r="296" spans="2:63" s="10" customFormat="1" ht="22.9" customHeight="1">
      <c r="B296" s="156"/>
      <c r="C296" s="157"/>
      <c r="D296" s="158" t="s">
        <v>74</v>
      </c>
      <c r="E296" s="170" t="s">
        <v>525</v>
      </c>
      <c r="F296" s="170" t="s">
        <v>526</v>
      </c>
      <c r="G296" s="157"/>
      <c r="H296" s="157"/>
      <c r="I296" s="160"/>
      <c r="J296" s="171">
        <f>BK296</f>
        <v>0</v>
      </c>
      <c r="K296" s="157"/>
      <c r="L296" s="162"/>
      <c r="M296" s="163"/>
      <c r="N296" s="164"/>
      <c r="O296" s="164"/>
      <c r="P296" s="165">
        <f>P297</f>
        <v>0</v>
      </c>
      <c r="Q296" s="164"/>
      <c r="R296" s="165">
        <f>R297</f>
        <v>0</v>
      </c>
      <c r="S296" s="164"/>
      <c r="T296" s="166">
        <f>T297</f>
        <v>0</v>
      </c>
      <c r="AR296" s="167" t="s">
        <v>83</v>
      </c>
      <c r="AT296" s="168" t="s">
        <v>74</v>
      </c>
      <c r="AU296" s="168" t="s">
        <v>83</v>
      </c>
      <c r="AY296" s="167" t="s">
        <v>135</v>
      </c>
      <c r="BK296" s="169">
        <f>BK297</f>
        <v>0</v>
      </c>
    </row>
    <row r="297" spans="2:65" s="1" customFormat="1" ht="20.45" customHeight="1">
      <c r="B297" s="32"/>
      <c r="C297" s="172" t="s">
        <v>527</v>
      </c>
      <c r="D297" s="172" t="s">
        <v>137</v>
      </c>
      <c r="E297" s="173" t="s">
        <v>528</v>
      </c>
      <c r="F297" s="174" t="s">
        <v>529</v>
      </c>
      <c r="G297" s="175" t="s">
        <v>236</v>
      </c>
      <c r="H297" s="176">
        <v>201.303</v>
      </c>
      <c r="I297" s="177"/>
      <c r="J297" s="178">
        <f>ROUND(I297*H297,2)</f>
        <v>0</v>
      </c>
      <c r="K297" s="174" t="s">
        <v>141</v>
      </c>
      <c r="L297" s="36"/>
      <c r="M297" s="179" t="s">
        <v>1</v>
      </c>
      <c r="N297" s="180" t="s">
        <v>46</v>
      </c>
      <c r="O297" s="58"/>
      <c r="P297" s="181">
        <f>O297*H297</f>
        <v>0</v>
      </c>
      <c r="Q297" s="181">
        <v>0</v>
      </c>
      <c r="R297" s="181">
        <f>Q297*H297</f>
        <v>0</v>
      </c>
      <c r="S297" s="181">
        <v>0</v>
      </c>
      <c r="T297" s="182">
        <f>S297*H297</f>
        <v>0</v>
      </c>
      <c r="AR297" s="15" t="s">
        <v>142</v>
      </c>
      <c r="AT297" s="15" t="s">
        <v>137</v>
      </c>
      <c r="AU297" s="15" t="s">
        <v>85</v>
      </c>
      <c r="AY297" s="15" t="s">
        <v>135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15" t="s">
        <v>83</v>
      </c>
      <c r="BK297" s="183">
        <f>ROUND(I297*H297,2)</f>
        <v>0</v>
      </c>
      <c r="BL297" s="15" t="s">
        <v>142</v>
      </c>
      <c r="BM297" s="15" t="s">
        <v>530</v>
      </c>
    </row>
    <row r="298" spans="2:63" s="10" customFormat="1" ht="25.9" customHeight="1">
      <c r="B298" s="156"/>
      <c r="C298" s="157"/>
      <c r="D298" s="158" t="s">
        <v>74</v>
      </c>
      <c r="E298" s="159" t="s">
        <v>531</v>
      </c>
      <c r="F298" s="159" t="s">
        <v>532</v>
      </c>
      <c r="G298" s="157"/>
      <c r="H298" s="157"/>
      <c r="I298" s="160"/>
      <c r="J298" s="161">
        <f>BK298</f>
        <v>0</v>
      </c>
      <c r="K298" s="157"/>
      <c r="L298" s="162"/>
      <c r="M298" s="163"/>
      <c r="N298" s="164"/>
      <c r="O298" s="164"/>
      <c r="P298" s="165">
        <f>P299+P325</f>
        <v>0</v>
      </c>
      <c r="Q298" s="164"/>
      <c r="R298" s="165">
        <f>R299+R325</f>
        <v>1.9572044999999998</v>
      </c>
      <c r="S298" s="164"/>
      <c r="T298" s="166">
        <f>T299+T325</f>
        <v>0.226</v>
      </c>
      <c r="AR298" s="167" t="s">
        <v>85</v>
      </c>
      <c r="AT298" s="168" t="s">
        <v>74</v>
      </c>
      <c r="AU298" s="168" t="s">
        <v>75</v>
      </c>
      <c r="AY298" s="167" t="s">
        <v>135</v>
      </c>
      <c r="BK298" s="169">
        <f>BK299+BK325</f>
        <v>0</v>
      </c>
    </row>
    <row r="299" spans="2:63" s="10" customFormat="1" ht="22.9" customHeight="1">
      <c r="B299" s="156"/>
      <c r="C299" s="157"/>
      <c r="D299" s="158" t="s">
        <v>74</v>
      </c>
      <c r="E299" s="170" t="s">
        <v>533</v>
      </c>
      <c r="F299" s="170" t="s">
        <v>534</v>
      </c>
      <c r="G299" s="157"/>
      <c r="H299" s="157"/>
      <c r="I299" s="160"/>
      <c r="J299" s="171">
        <f>BK299</f>
        <v>0</v>
      </c>
      <c r="K299" s="157"/>
      <c r="L299" s="162"/>
      <c r="M299" s="163"/>
      <c r="N299" s="164"/>
      <c r="O299" s="164"/>
      <c r="P299" s="165">
        <f>SUM(P300:P324)</f>
        <v>0</v>
      </c>
      <c r="Q299" s="164"/>
      <c r="R299" s="165">
        <f>SUM(R300:R324)</f>
        <v>1.8965999999999998</v>
      </c>
      <c r="S299" s="164"/>
      <c r="T299" s="166">
        <f>SUM(T300:T324)</f>
        <v>0.226</v>
      </c>
      <c r="AR299" s="167" t="s">
        <v>85</v>
      </c>
      <c r="AT299" s="168" t="s">
        <v>74</v>
      </c>
      <c r="AU299" s="168" t="s">
        <v>83</v>
      </c>
      <c r="AY299" s="167" t="s">
        <v>135</v>
      </c>
      <c r="BK299" s="169">
        <f>SUM(BK300:BK324)</f>
        <v>0</v>
      </c>
    </row>
    <row r="300" spans="2:65" s="1" customFormat="1" ht="20.45" customHeight="1">
      <c r="B300" s="32"/>
      <c r="C300" s="172" t="s">
        <v>535</v>
      </c>
      <c r="D300" s="172" t="s">
        <v>137</v>
      </c>
      <c r="E300" s="173" t="s">
        <v>536</v>
      </c>
      <c r="F300" s="174" t="s">
        <v>537</v>
      </c>
      <c r="G300" s="175" t="s">
        <v>246</v>
      </c>
      <c r="H300" s="176">
        <v>1648</v>
      </c>
      <c r="I300" s="177"/>
      <c r="J300" s="178">
        <f>ROUND(I300*H300,2)</f>
        <v>0</v>
      </c>
      <c r="K300" s="174" t="s">
        <v>141</v>
      </c>
      <c r="L300" s="36"/>
      <c r="M300" s="179" t="s">
        <v>1</v>
      </c>
      <c r="N300" s="180" t="s">
        <v>46</v>
      </c>
      <c r="O300" s="58"/>
      <c r="P300" s="181">
        <f>O300*H300</f>
        <v>0</v>
      </c>
      <c r="Q300" s="181">
        <v>5E-05</v>
      </c>
      <c r="R300" s="181">
        <f>Q300*H300</f>
        <v>0.0824</v>
      </c>
      <c r="S300" s="181">
        <v>0</v>
      </c>
      <c r="T300" s="182">
        <f>S300*H300</f>
        <v>0</v>
      </c>
      <c r="AR300" s="15" t="s">
        <v>239</v>
      </c>
      <c r="AT300" s="15" t="s">
        <v>137</v>
      </c>
      <c r="AU300" s="15" t="s">
        <v>85</v>
      </c>
      <c r="AY300" s="15" t="s">
        <v>135</v>
      </c>
      <c r="BE300" s="183">
        <f>IF(N300="základní",J300,0)</f>
        <v>0</v>
      </c>
      <c r="BF300" s="183">
        <f>IF(N300="snížená",J300,0)</f>
        <v>0</v>
      </c>
      <c r="BG300" s="183">
        <f>IF(N300="zákl. přenesená",J300,0)</f>
        <v>0</v>
      </c>
      <c r="BH300" s="183">
        <f>IF(N300="sníž. přenesená",J300,0)</f>
        <v>0</v>
      </c>
      <c r="BI300" s="183">
        <f>IF(N300="nulová",J300,0)</f>
        <v>0</v>
      </c>
      <c r="BJ300" s="15" t="s">
        <v>83</v>
      </c>
      <c r="BK300" s="183">
        <f>ROUND(I300*H300,2)</f>
        <v>0</v>
      </c>
      <c r="BL300" s="15" t="s">
        <v>239</v>
      </c>
      <c r="BM300" s="15" t="s">
        <v>538</v>
      </c>
    </row>
    <row r="301" spans="2:51" s="12" customFormat="1" ht="12">
      <c r="B301" s="196"/>
      <c r="C301" s="197"/>
      <c r="D301" s="186" t="s">
        <v>144</v>
      </c>
      <c r="E301" s="198" t="s">
        <v>1</v>
      </c>
      <c r="F301" s="199" t="s">
        <v>539</v>
      </c>
      <c r="G301" s="197"/>
      <c r="H301" s="198" t="s">
        <v>1</v>
      </c>
      <c r="I301" s="200"/>
      <c r="J301" s="197"/>
      <c r="K301" s="197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144</v>
      </c>
      <c r="AU301" s="205" t="s">
        <v>85</v>
      </c>
      <c r="AV301" s="12" t="s">
        <v>83</v>
      </c>
      <c r="AW301" s="12" t="s">
        <v>35</v>
      </c>
      <c r="AX301" s="12" t="s">
        <v>75</v>
      </c>
      <c r="AY301" s="205" t="s">
        <v>135</v>
      </c>
    </row>
    <row r="302" spans="2:51" s="11" customFormat="1" ht="12">
      <c r="B302" s="184"/>
      <c r="C302" s="185"/>
      <c r="D302" s="186" t="s">
        <v>144</v>
      </c>
      <c r="E302" s="187" t="s">
        <v>1</v>
      </c>
      <c r="F302" s="188" t="s">
        <v>540</v>
      </c>
      <c r="G302" s="185"/>
      <c r="H302" s="189">
        <v>1648</v>
      </c>
      <c r="I302" s="190"/>
      <c r="J302" s="185"/>
      <c r="K302" s="185"/>
      <c r="L302" s="191"/>
      <c r="M302" s="192"/>
      <c r="N302" s="193"/>
      <c r="O302" s="193"/>
      <c r="P302" s="193"/>
      <c r="Q302" s="193"/>
      <c r="R302" s="193"/>
      <c r="S302" s="193"/>
      <c r="T302" s="194"/>
      <c r="AT302" s="195" t="s">
        <v>144</v>
      </c>
      <c r="AU302" s="195" t="s">
        <v>85</v>
      </c>
      <c r="AV302" s="11" t="s">
        <v>85</v>
      </c>
      <c r="AW302" s="11" t="s">
        <v>35</v>
      </c>
      <c r="AX302" s="11" t="s">
        <v>83</v>
      </c>
      <c r="AY302" s="195" t="s">
        <v>135</v>
      </c>
    </row>
    <row r="303" spans="2:65" s="1" customFormat="1" ht="14.45" customHeight="1">
      <c r="B303" s="32"/>
      <c r="C303" s="217" t="s">
        <v>541</v>
      </c>
      <c r="D303" s="217" t="s">
        <v>233</v>
      </c>
      <c r="E303" s="218" t="s">
        <v>542</v>
      </c>
      <c r="F303" s="219" t="s">
        <v>543</v>
      </c>
      <c r="G303" s="220" t="s">
        <v>474</v>
      </c>
      <c r="H303" s="221">
        <v>1</v>
      </c>
      <c r="I303" s="222"/>
      <c r="J303" s="223">
        <f>ROUND(I303*H303,2)</f>
        <v>0</v>
      </c>
      <c r="K303" s="219" t="s">
        <v>1</v>
      </c>
      <c r="L303" s="224"/>
      <c r="M303" s="225" t="s">
        <v>1</v>
      </c>
      <c r="N303" s="226" t="s">
        <v>46</v>
      </c>
      <c r="O303" s="58"/>
      <c r="P303" s="181">
        <f>O303*H303</f>
        <v>0</v>
      </c>
      <c r="Q303" s="181">
        <v>0.0022</v>
      </c>
      <c r="R303" s="181">
        <f>Q303*H303</f>
        <v>0.0022</v>
      </c>
      <c r="S303" s="181">
        <v>0</v>
      </c>
      <c r="T303" s="182">
        <f>S303*H303</f>
        <v>0</v>
      </c>
      <c r="AR303" s="15" t="s">
        <v>544</v>
      </c>
      <c r="AT303" s="15" t="s">
        <v>233</v>
      </c>
      <c r="AU303" s="15" t="s">
        <v>85</v>
      </c>
      <c r="AY303" s="15" t="s">
        <v>135</v>
      </c>
      <c r="BE303" s="183">
        <f>IF(N303="základní",J303,0)</f>
        <v>0</v>
      </c>
      <c r="BF303" s="183">
        <f>IF(N303="snížená",J303,0)</f>
        <v>0</v>
      </c>
      <c r="BG303" s="183">
        <f>IF(N303="zákl. přenesená",J303,0)</f>
        <v>0</v>
      </c>
      <c r="BH303" s="183">
        <f>IF(N303="sníž. přenesená",J303,0)</f>
        <v>0</v>
      </c>
      <c r="BI303" s="183">
        <f>IF(N303="nulová",J303,0)</f>
        <v>0</v>
      </c>
      <c r="BJ303" s="15" t="s">
        <v>83</v>
      </c>
      <c r="BK303" s="183">
        <f>ROUND(I303*H303,2)</f>
        <v>0</v>
      </c>
      <c r="BL303" s="15" t="s">
        <v>544</v>
      </c>
      <c r="BM303" s="15" t="s">
        <v>545</v>
      </c>
    </row>
    <row r="304" spans="2:51" s="11" customFormat="1" ht="12">
      <c r="B304" s="184"/>
      <c r="C304" s="185"/>
      <c r="D304" s="186" t="s">
        <v>144</v>
      </c>
      <c r="E304" s="187" t="s">
        <v>1</v>
      </c>
      <c r="F304" s="188" t="s">
        <v>83</v>
      </c>
      <c r="G304" s="185"/>
      <c r="H304" s="189">
        <v>1</v>
      </c>
      <c r="I304" s="190"/>
      <c r="J304" s="185"/>
      <c r="K304" s="185"/>
      <c r="L304" s="191"/>
      <c r="M304" s="192"/>
      <c r="N304" s="193"/>
      <c r="O304" s="193"/>
      <c r="P304" s="193"/>
      <c r="Q304" s="193"/>
      <c r="R304" s="193"/>
      <c r="S304" s="193"/>
      <c r="T304" s="194"/>
      <c r="AT304" s="195" t="s">
        <v>144</v>
      </c>
      <c r="AU304" s="195" t="s">
        <v>85</v>
      </c>
      <c r="AV304" s="11" t="s">
        <v>85</v>
      </c>
      <c r="AW304" s="11" t="s">
        <v>35</v>
      </c>
      <c r="AX304" s="11" t="s">
        <v>83</v>
      </c>
      <c r="AY304" s="195" t="s">
        <v>135</v>
      </c>
    </row>
    <row r="305" spans="2:65" s="1" customFormat="1" ht="20.45" customHeight="1">
      <c r="B305" s="32"/>
      <c r="C305" s="217" t="s">
        <v>546</v>
      </c>
      <c r="D305" s="217" t="s">
        <v>233</v>
      </c>
      <c r="E305" s="218" t="s">
        <v>547</v>
      </c>
      <c r="F305" s="219" t="s">
        <v>548</v>
      </c>
      <c r="G305" s="220" t="s">
        <v>236</v>
      </c>
      <c r="H305" s="221">
        <v>1.476</v>
      </c>
      <c r="I305" s="222"/>
      <c r="J305" s="223">
        <f>ROUND(I305*H305,2)</f>
        <v>0</v>
      </c>
      <c r="K305" s="219" t="s">
        <v>141</v>
      </c>
      <c r="L305" s="224"/>
      <c r="M305" s="225" t="s">
        <v>1</v>
      </c>
      <c r="N305" s="226" t="s">
        <v>46</v>
      </c>
      <c r="O305" s="58"/>
      <c r="P305" s="181">
        <f>O305*H305</f>
        <v>0</v>
      </c>
      <c r="Q305" s="181">
        <v>1</v>
      </c>
      <c r="R305" s="181">
        <f>Q305*H305</f>
        <v>1.476</v>
      </c>
      <c r="S305" s="181">
        <v>0</v>
      </c>
      <c r="T305" s="182">
        <f>S305*H305</f>
        <v>0</v>
      </c>
      <c r="AR305" s="15" t="s">
        <v>544</v>
      </c>
      <c r="AT305" s="15" t="s">
        <v>233</v>
      </c>
      <c r="AU305" s="15" t="s">
        <v>85</v>
      </c>
      <c r="AY305" s="15" t="s">
        <v>135</v>
      </c>
      <c r="BE305" s="183">
        <f>IF(N305="základní",J305,0)</f>
        <v>0</v>
      </c>
      <c r="BF305" s="183">
        <f>IF(N305="snížená",J305,0)</f>
        <v>0</v>
      </c>
      <c r="BG305" s="183">
        <f>IF(N305="zákl. přenesená",J305,0)</f>
        <v>0</v>
      </c>
      <c r="BH305" s="183">
        <f>IF(N305="sníž. přenesená",J305,0)</f>
        <v>0</v>
      </c>
      <c r="BI305" s="183">
        <f>IF(N305="nulová",J305,0)</f>
        <v>0</v>
      </c>
      <c r="BJ305" s="15" t="s">
        <v>83</v>
      </c>
      <c r="BK305" s="183">
        <f>ROUND(I305*H305,2)</f>
        <v>0</v>
      </c>
      <c r="BL305" s="15" t="s">
        <v>544</v>
      </c>
      <c r="BM305" s="15" t="s">
        <v>549</v>
      </c>
    </row>
    <row r="306" spans="2:51" s="12" customFormat="1" ht="12">
      <c r="B306" s="196"/>
      <c r="C306" s="197"/>
      <c r="D306" s="186" t="s">
        <v>144</v>
      </c>
      <c r="E306" s="198" t="s">
        <v>1</v>
      </c>
      <c r="F306" s="199" t="s">
        <v>550</v>
      </c>
      <c r="G306" s="197"/>
      <c r="H306" s="198" t="s">
        <v>1</v>
      </c>
      <c r="I306" s="200"/>
      <c r="J306" s="197"/>
      <c r="K306" s="197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144</v>
      </c>
      <c r="AU306" s="205" t="s">
        <v>85</v>
      </c>
      <c r="AV306" s="12" t="s">
        <v>83</v>
      </c>
      <c r="AW306" s="12" t="s">
        <v>35</v>
      </c>
      <c r="AX306" s="12" t="s">
        <v>75</v>
      </c>
      <c r="AY306" s="205" t="s">
        <v>135</v>
      </c>
    </row>
    <row r="307" spans="2:51" s="11" customFormat="1" ht="12">
      <c r="B307" s="184"/>
      <c r="C307" s="185"/>
      <c r="D307" s="186" t="s">
        <v>144</v>
      </c>
      <c r="E307" s="187" t="s">
        <v>1</v>
      </c>
      <c r="F307" s="188" t="s">
        <v>551</v>
      </c>
      <c r="G307" s="185"/>
      <c r="H307" s="189">
        <v>1.476</v>
      </c>
      <c r="I307" s="190"/>
      <c r="J307" s="185"/>
      <c r="K307" s="185"/>
      <c r="L307" s="191"/>
      <c r="M307" s="192"/>
      <c r="N307" s="193"/>
      <c r="O307" s="193"/>
      <c r="P307" s="193"/>
      <c r="Q307" s="193"/>
      <c r="R307" s="193"/>
      <c r="S307" s="193"/>
      <c r="T307" s="194"/>
      <c r="AT307" s="195" t="s">
        <v>144</v>
      </c>
      <c r="AU307" s="195" t="s">
        <v>85</v>
      </c>
      <c r="AV307" s="11" t="s">
        <v>85</v>
      </c>
      <c r="AW307" s="11" t="s">
        <v>35</v>
      </c>
      <c r="AX307" s="11" t="s">
        <v>83</v>
      </c>
      <c r="AY307" s="195" t="s">
        <v>135</v>
      </c>
    </row>
    <row r="308" spans="2:65" s="1" customFormat="1" ht="20.45" customHeight="1">
      <c r="B308" s="32"/>
      <c r="C308" s="217" t="s">
        <v>552</v>
      </c>
      <c r="D308" s="217" t="s">
        <v>233</v>
      </c>
      <c r="E308" s="218" t="s">
        <v>553</v>
      </c>
      <c r="F308" s="219" t="s">
        <v>554</v>
      </c>
      <c r="G308" s="220" t="s">
        <v>236</v>
      </c>
      <c r="H308" s="221">
        <v>0.067</v>
      </c>
      <c r="I308" s="222"/>
      <c r="J308" s="223">
        <f>ROUND(I308*H308,2)</f>
        <v>0</v>
      </c>
      <c r="K308" s="219" t="s">
        <v>141</v>
      </c>
      <c r="L308" s="224"/>
      <c r="M308" s="225" t="s">
        <v>1</v>
      </c>
      <c r="N308" s="226" t="s">
        <v>46</v>
      </c>
      <c r="O308" s="58"/>
      <c r="P308" s="181">
        <f>O308*H308</f>
        <v>0</v>
      </c>
      <c r="Q308" s="181">
        <v>1</v>
      </c>
      <c r="R308" s="181">
        <f>Q308*H308</f>
        <v>0.067</v>
      </c>
      <c r="S308" s="181">
        <v>0</v>
      </c>
      <c r="T308" s="182">
        <f>S308*H308</f>
        <v>0</v>
      </c>
      <c r="AR308" s="15" t="s">
        <v>544</v>
      </c>
      <c r="AT308" s="15" t="s">
        <v>233</v>
      </c>
      <c r="AU308" s="15" t="s">
        <v>85</v>
      </c>
      <c r="AY308" s="15" t="s">
        <v>135</v>
      </c>
      <c r="BE308" s="183">
        <f>IF(N308="základní",J308,0)</f>
        <v>0</v>
      </c>
      <c r="BF308" s="183">
        <f>IF(N308="snížená",J308,0)</f>
        <v>0</v>
      </c>
      <c r="BG308" s="183">
        <f>IF(N308="zákl. přenesená",J308,0)</f>
        <v>0</v>
      </c>
      <c r="BH308" s="183">
        <f>IF(N308="sníž. přenesená",J308,0)</f>
        <v>0</v>
      </c>
      <c r="BI308" s="183">
        <f>IF(N308="nulová",J308,0)</f>
        <v>0</v>
      </c>
      <c r="BJ308" s="15" t="s">
        <v>83</v>
      </c>
      <c r="BK308" s="183">
        <f>ROUND(I308*H308,2)</f>
        <v>0</v>
      </c>
      <c r="BL308" s="15" t="s">
        <v>544</v>
      </c>
      <c r="BM308" s="15" t="s">
        <v>555</v>
      </c>
    </row>
    <row r="309" spans="2:51" s="11" customFormat="1" ht="12">
      <c r="B309" s="184"/>
      <c r="C309" s="185"/>
      <c r="D309" s="186" t="s">
        <v>144</v>
      </c>
      <c r="E309" s="187" t="s">
        <v>1</v>
      </c>
      <c r="F309" s="188" t="s">
        <v>556</v>
      </c>
      <c r="G309" s="185"/>
      <c r="H309" s="189">
        <v>0.067</v>
      </c>
      <c r="I309" s="190"/>
      <c r="J309" s="185"/>
      <c r="K309" s="185"/>
      <c r="L309" s="191"/>
      <c r="M309" s="192"/>
      <c r="N309" s="193"/>
      <c r="O309" s="193"/>
      <c r="P309" s="193"/>
      <c r="Q309" s="193"/>
      <c r="R309" s="193"/>
      <c r="S309" s="193"/>
      <c r="T309" s="194"/>
      <c r="AT309" s="195" t="s">
        <v>144</v>
      </c>
      <c r="AU309" s="195" t="s">
        <v>85</v>
      </c>
      <c r="AV309" s="11" t="s">
        <v>85</v>
      </c>
      <c r="AW309" s="11" t="s">
        <v>35</v>
      </c>
      <c r="AX309" s="11" t="s">
        <v>83</v>
      </c>
      <c r="AY309" s="195" t="s">
        <v>135</v>
      </c>
    </row>
    <row r="310" spans="2:65" s="1" customFormat="1" ht="20.45" customHeight="1">
      <c r="B310" s="32"/>
      <c r="C310" s="217" t="s">
        <v>557</v>
      </c>
      <c r="D310" s="217" t="s">
        <v>233</v>
      </c>
      <c r="E310" s="218" t="s">
        <v>558</v>
      </c>
      <c r="F310" s="219" t="s">
        <v>559</v>
      </c>
      <c r="G310" s="220" t="s">
        <v>236</v>
      </c>
      <c r="H310" s="221">
        <v>0.073</v>
      </c>
      <c r="I310" s="222"/>
      <c r="J310" s="223">
        <f>ROUND(I310*H310,2)</f>
        <v>0</v>
      </c>
      <c r="K310" s="219" t="s">
        <v>141</v>
      </c>
      <c r="L310" s="224"/>
      <c r="M310" s="225" t="s">
        <v>1</v>
      </c>
      <c r="N310" s="226" t="s">
        <v>46</v>
      </c>
      <c r="O310" s="58"/>
      <c r="P310" s="181">
        <f>O310*H310</f>
        <v>0</v>
      </c>
      <c r="Q310" s="181">
        <v>1</v>
      </c>
      <c r="R310" s="181">
        <f>Q310*H310</f>
        <v>0.073</v>
      </c>
      <c r="S310" s="181">
        <v>0</v>
      </c>
      <c r="T310" s="182">
        <f>S310*H310</f>
        <v>0</v>
      </c>
      <c r="AR310" s="15" t="s">
        <v>544</v>
      </c>
      <c r="AT310" s="15" t="s">
        <v>233</v>
      </c>
      <c r="AU310" s="15" t="s">
        <v>85</v>
      </c>
      <c r="AY310" s="15" t="s">
        <v>135</v>
      </c>
      <c r="BE310" s="183">
        <f>IF(N310="základní",J310,0)</f>
        <v>0</v>
      </c>
      <c r="BF310" s="183">
        <f>IF(N310="snížená",J310,0)</f>
        <v>0</v>
      </c>
      <c r="BG310" s="183">
        <f>IF(N310="zákl. přenesená",J310,0)</f>
        <v>0</v>
      </c>
      <c r="BH310" s="183">
        <f>IF(N310="sníž. přenesená",J310,0)</f>
        <v>0</v>
      </c>
      <c r="BI310" s="183">
        <f>IF(N310="nulová",J310,0)</f>
        <v>0</v>
      </c>
      <c r="BJ310" s="15" t="s">
        <v>83</v>
      </c>
      <c r="BK310" s="183">
        <f>ROUND(I310*H310,2)</f>
        <v>0</v>
      </c>
      <c r="BL310" s="15" t="s">
        <v>544</v>
      </c>
      <c r="BM310" s="15" t="s">
        <v>560</v>
      </c>
    </row>
    <row r="311" spans="2:51" s="11" customFormat="1" ht="12">
      <c r="B311" s="184"/>
      <c r="C311" s="185"/>
      <c r="D311" s="186" t="s">
        <v>144</v>
      </c>
      <c r="E311" s="187" t="s">
        <v>1</v>
      </c>
      <c r="F311" s="188" t="s">
        <v>561</v>
      </c>
      <c r="G311" s="185"/>
      <c r="H311" s="189">
        <v>0.073</v>
      </c>
      <c r="I311" s="190"/>
      <c r="J311" s="185"/>
      <c r="K311" s="185"/>
      <c r="L311" s="191"/>
      <c r="M311" s="192"/>
      <c r="N311" s="193"/>
      <c r="O311" s="193"/>
      <c r="P311" s="193"/>
      <c r="Q311" s="193"/>
      <c r="R311" s="193"/>
      <c r="S311" s="193"/>
      <c r="T311" s="194"/>
      <c r="AT311" s="195" t="s">
        <v>144</v>
      </c>
      <c r="AU311" s="195" t="s">
        <v>85</v>
      </c>
      <c r="AV311" s="11" t="s">
        <v>85</v>
      </c>
      <c r="AW311" s="11" t="s">
        <v>35</v>
      </c>
      <c r="AX311" s="11" t="s">
        <v>83</v>
      </c>
      <c r="AY311" s="195" t="s">
        <v>135</v>
      </c>
    </row>
    <row r="312" spans="2:65" s="1" customFormat="1" ht="20.45" customHeight="1">
      <c r="B312" s="32"/>
      <c r="C312" s="217" t="s">
        <v>562</v>
      </c>
      <c r="D312" s="217" t="s">
        <v>233</v>
      </c>
      <c r="E312" s="218" t="s">
        <v>563</v>
      </c>
      <c r="F312" s="219" t="s">
        <v>564</v>
      </c>
      <c r="G312" s="220" t="s">
        <v>236</v>
      </c>
      <c r="H312" s="221">
        <v>0.024</v>
      </c>
      <c r="I312" s="222"/>
      <c r="J312" s="223">
        <f>ROUND(I312*H312,2)</f>
        <v>0</v>
      </c>
      <c r="K312" s="219" t="s">
        <v>141</v>
      </c>
      <c r="L312" s="224"/>
      <c r="M312" s="225" t="s">
        <v>1</v>
      </c>
      <c r="N312" s="226" t="s">
        <v>46</v>
      </c>
      <c r="O312" s="58"/>
      <c r="P312" s="181">
        <f>O312*H312</f>
        <v>0</v>
      </c>
      <c r="Q312" s="181">
        <v>1</v>
      </c>
      <c r="R312" s="181">
        <f>Q312*H312</f>
        <v>0.024</v>
      </c>
      <c r="S312" s="181">
        <v>0</v>
      </c>
      <c r="T312" s="182">
        <f>S312*H312</f>
        <v>0</v>
      </c>
      <c r="AR312" s="15" t="s">
        <v>544</v>
      </c>
      <c r="AT312" s="15" t="s">
        <v>233</v>
      </c>
      <c r="AU312" s="15" t="s">
        <v>85</v>
      </c>
      <c r="AY312" s="15" t="s">
        <v>135</v>
      </c>
      <c r="BE312" s="183">
        <f>IF(N312="základní",J312,0)</f>
        <v>0</v>
      </c>
      <c r="BF312" s="183">
        <f>IF(N312="snížená",J312,0)</f>
        <v>0</v>
      </c>
      <c r="BG312" s="183">
        <f>IF(N312="zákl. přenesená",J312,0)</f>
        <v>0</v>
      </c>
      <c r="BH312" s="183">
        <f>IF(N312="sníž. přenesená",J312,0)</f>
        <v>0</v>
      </c>
      <c r="BI312" s="183">
        <f>IF(N312="nulová",J312,0)</f>
        <v>0</v>
      </c>
      <c r="BJ312" s="15" t="s">
        <v>83</v>
      </c>
      <c r="BK312" s="183">
        <f>ROUND(I312*H312,2)</f>
        <v>0</v>
      </c>
      <c r="BL312" s="15" t="s">
        <v>544</v>
      </c>
      <c r="BM312" s="15" t="s">
        <v>565</v>
      </c>
    </row>
    <row r="313" spans="2:51" s="11" customFormat="1" ht="12">
      <c r="B313" s="184"/>
      <c r="C313" s="185"/>
      <c r="D313" s="186" t="s">
        <v>144</v>
      </c>
      <c r="E313" s="187" t="s">
        <v>1</v>
      </c>
      <c r="F313" s="188" t="s">
        <v>566</v>
      </c>
      <c r="G313" s="185"/>
      <c r="H313" s="189">
        <v>0.024</v>
      </c>
      <c r="I313" s="190"/>
      <c r="J313" s="185"/>
      <c r="K313" s="185"/>
      <c r="L313" s="191"/>
      <c r="M313" s="192"/>
      <c r="N313" s="193"/>
      <c r="O313" s="193"/>
      <c r="P313" s="193"/>
      <c r="Q313" s="193"/>
      <c r="R313" s="193"/>
      <c r="S313" s="193"/>
      <c r="T313" s="194"/>
      <c r="AT313" s="195" t="s">
        <v>144</v>
      </c>
      <c r="AU313" s="195" t="s">
        <v>85</v>
      </c>
      <c r="AV313" s="11" t="s">
        <v>85</v>
      </c>
      <c r="AW313" s="11" t="s">
        <v>35</v>
      </c>
      <c r="AX313" s="11" t="s">
        <v>83</v>
      </c>
      <c r="AY313" s="195" t="s">
        <v>135</v>
      </c>
    </row>
    <row r="314" spans="2:65" s="1" customFormat="1" ht="20.45" customHeight="1">
      <c r="B314" s="32"/>
      <c r="C314" s="217" t="s">
        <v>567</v>
      </c>
      <c r="D314" s="217" t="s">
        <v>233</v>
      </c>
      <c r="E314" s="218" t="s">
        <v>568</v>
      </c>
      <c r="F314" s="219" t="s">
        <v>569</v>
      </c>
      <c r="G314" s="220" t="s">
        <v>236</v>
      </c>
      <c r="H314" s="221">
        <v>0.157</v>
      </c>
      <c r="I314" s="222"/>
      <c r="J314" s="223">
        <f>ROUND(I314*H314,2)</f>
        <v>0</v>
      </c>
      <c r="K314" s="219" t="s">
        <v>141</v>
      </c>
      <c r="L314" s="224"/>
      <c r="M314" s="225" t="s">
        <v>1</v>
      </c>
      <c r="N314" s="226" t="s">
        <v>46</v>
      </c>
      <c r="O314" s="58"/>
      <c r="P314" s="181">
        <f>O314*H314</f>
        <v>0</v>
      </c>
      <c r="Q314" s="181">
        <v>1</v>
      </c>
      <c r="R314" s="181">
        <f>Q314*H314</f>
        <v>0.157</v>
      </c>
      <c r="S314" s="181">
        <v>0</v>
      </c>
      <c r="T314" s="182">
        <f>S314*H314</f>
        <v>0</v>
      </c>
      <c r="AR314" s="15" t="s">
        <v>544</v>
      </c>
      <c r="AT314" s="15" t="s">
        <v>233</v>
      </c>
      <c r="AU314" s="15" t="s">
        <v>85</v>
      </c>
      <c r="AY314" s="15" t="s">
        <v>135</v>
      </c>
      <c r="BE314" s="183">
        <f>IF(N314="základní",J314,0)</f>
        <v>0</v>
      </c>
      <c r="BF314" s="183">
        <f>IF(N314="snížená",J314,0)</f>
        <v>0</v>
      </c>
      <c r="BG314" s="183">
        <f>IF(N314="zákl. přenesená",J314,0)</f>
        <v>0</v>
      </c>
      <c r="BH314" s="183">
        <f>IF(N314="sníž. přenesená",J314,0)</f>
        <v>0</v>
      </c>
      <c r="BI314" s="183">
        <f>IF(N314="nulová",J314,0)</f>
        <v>0</v>
      </c>
      <c r="BJ314" s="15" t="s">
        <v>83</v>
      </c>
      <c r="BK314" s="183">
        <f>ROUND(I314*H314,2)</f>
        <v>0</v>
      </c>
      <c r="BL314" s="15" t="s">
        <v>544</v>
      </c>
      <c r="BM314" s="15" t="s">
        <v>570</v>
      </c>
    </row>
    <row r="315" spans="2:51" s="11" customFormat="1" ht="12">
      <c r="B315" s="184"/>
      <c r="C315" s="185"/>
      <c r="D315" s="186" t="s">
        <v>144</v>
      </c>
      <c r="E315" s="187" t="s">
        <v>1</v>
      </c>
      <c r="F315" s="188" t="s">
        <v>571</v>
      </c>
      <c r="G315" s="185"/>
      <c r="H315" s="189">
        <v>0.157</v>
      </c>
      <c r="I315" s="190"/>
      <c r="J315" s="185"/>
      <c r="K315" s="185"/>
      <c r="L315" s="191"/>
      <c r="M315" s="192"/>
      <c r="N315" s="193"/>
      <c r="O315" s="193"/>
      <c r="P315" s="193"/>
      <c r="Q315" s="193"/>
      <c r="R315" s="193"/>
      <c r="S315" s="193"/>
      <c r="T315" s="194"/>
      <c r="AT315" s="195" t="s">
        <v>144</v>
      </c>
      <c r="AU315" s="195" t="s">
        <v>85</v>
      </c>
      <c r="AV315" s="11" t="s">
        <v>85</v>
      </c>
      <c r="AW315" s="11" t="s">
        <v>35</v>
      </c>
      <c r="AX315" s="11" t="s">
        <v>83</v>
      </c>
      <c r="AY315" s="195" t="s">
        <v>135</v>
      </c>
    </row>
    <row r="316" spans="2:65" s="1" customFormat="1" ht="20.45" customHeight="1">
      <c r="B316" s="32"/>
      <c r="C316" s="217" t="s">
        <v>572</v>
      </c>
      <c r="D316" s="217" t="s">
        <v>233</v>
      </c>
      <c r="E316" s="218" t="s">
        <v>573</v>
      </c>
      <c r="F316" s="219" t="s">
        <v>574</v>
      </c>
      <c r="G316" s="220" t="s">
        <v>236</v>
      </c>
      <c r="H316" s="221">
        <v>0.004</v>
      </c>
      <c r="I316" s="222"/>
      <c r="J316" s="223">
        <f>ROUND(I316*H316,2)</f>
        <v>0</v>
      </c>
      <c r="K316" s="219" t="s">
        <v>141</v>
      </c>
      <c r="L316" s="224"/>
      <c r="M316" s="225" t="s">
        <v>1</v>
      </c>
      <c r="N316" s="226" t="s">
        <v>46</v>
      </c>
      <c r="O316" s="58"/>
      <c r="P316" s="181">
        <f>O316*H316</f>
        <v>0</v>
      </c>
      <c r="Q316" s="181">
        <v>1</v>
      </c>
      <c r="R316" s="181">
        <f>Q316*H316</f>
        <v>0.004</v>
      </c>
      <c r="S316" s="181">
        <v>0</v>
      </c>
      <c r="T316" s="182">
        <f>S316*H316</f>
        <v>0</v>
      </c>
      <c r="AR316" s="15" t="s">
        <v>544</v>
      </c>
      <c r="AT316" s="15" t="s">
        <v>233</v>
      </c>
      <c r="AU316" s="15" t="s">
        <v>85</v>
      </c>
      <c r="AY316" s="15" t="s">
        <v>135</v>
      </c>
      <c r="BE316" s="183">
        <f>IF(N316="základní",J316,0)</f>
        <v>0</v>
      </c>
      <c r="BF316" s="183">
        <f>IF(N316="snížená",J316,0)</f>
        <v>0</v>
      </c>
      <c r="BG316" s="183">
        <f>IF(N316="zákl. přenesená",J316,0)</f>
        <v>0</v>
      </c>
      <c r="BH316" s="183">
        <f>IF(N316="sníž. přenesená",J316,0)</f>
        <v>0</v>
      </c>
      <c r="BI316" s="183">
        <f>IF(N316="nulová",J316,0)</f>
        <v>0</v>
      </c>
      <c r="BJ316" s="15" t="s">
        <v>83</v>
      </c>
      <c r="BK316" s="183">
        <f>ROUND(I316*H316,2)</f>
        <v>0</v>
      </c>
      <c r="BL316" s="15" t="s">
        <v>544</v>
      </c>
      <c r="BM316" s="15" t="s">
        <v>575</v>
      </c>
    </row>
    <row r="317" spans="2:51" s="11" customFormat="1" ht="12">
      <c r="B317" s="184"/>
      <c r="C317" s="185"/>
      <c r="D317" s="186" t="s">
        <v>144</v>
      </c>
      <c r="E317" s="187" t="s">
        <v>1</v>
      </c>
      <c r="F317" s="188" t="s">
        <v>576</v>
      </c>
      <c r="G317" s="185"/>
      <c r="H317" s="189">
        <v>0.004</v>
      </c>
      <c r="I317" s="190"/>
      <c r="J317" s="185"/>
      <c r="K317" s="185"/>
      <c r="L317" s="191"/>
      <c r="M317" s="192"/>
      <c r="N317" s="193"/>
      <c r="O317" s="193"/>
      <c r="P317" s="193"/>
      <c r="Q317" s="193"/>
      <c r="R317" s="193"/>
      <c r="S317" s="193"/>
      <c r="T317" s="194"/>
      <c r="AT317" s="195" t="s">
        <v>144</v>
      </c>
      <c r="AU317" s="195" t="s">
        <v>85</v>
      </c>
      <c r="AV317" s="11" t="s">
        <v>85</v>
      </c>
      <c r="AW317" s="11" t="s">
        <v>35</v>
      </c>
      <c r="AX317" s="11" t="s">
        <v>83</v>
      </c>
      <c r="AY317" s="195" t="s">
        <v>135</v>
      </c>
    </row>
    <row r="318" spans="2:65" s="1" customFormat="1" ht="20.45" customHeight="1">
      <c r="B318" s="32"/>
      <c r="C318" s="217" t="s">
        <v>577</v>
      </c>
      <c r="D318" s="217" t="s">
        <v>233</v>
      </c>
      <c r="E318" s="218" t="s">
        <v>578</v>
      </c>
      <c r="F318" s="219" t="s">
        <v>579</v>
      </c>
      <c r="G318" s="220" t="s">
        <v>236</v>
      </c>
      <c r="H318" s="221">
        <v>0.011</v>
      </c>
      <c r="I318" s="222"/>
      <c r="J318" s="223">
        <f>ROUND(I318*H318,2)</f>
        <v>0</v>
      </c>
      <c r="K318" s="219" t="s">
        <v>141</v>
      </c>
      <c r="L318" s="224"/>
      <c r="M318" s="225" t="s">
        <v>1</v>
      </c>
      <c r="N318" s="226" t="s">
        <v>46</v>
      </c>
      <c r="O318" s="58"/>
      <c r="P318" s="181">
        <f>O318*H318</f>
        <v>0</v>
      </c>
      <c r="Q318" s="181">
        <v>1</v>
      </c>
      <c r="R318" s="181">
        <f>Q318*H318</f>
        <v>0.011</v>
      </c>
      <c r="S318" s="181">
        <v>0</v>
      </c>
      <c r="T318" s="182">
        <f>S318*H318</f>
        <v>0</v>
      </c>
      <c r="AR318" s="15" t="s">
        <v>544</v>
      </c>
      <c r="AT318" s="15" t="s">
        <v>233</v>
      </c>
      <c r="AU318" s="15" t="s">
        <v>85</v>
      </c>
      <c r="AY318" s="15" t="s">
        <v>135</v>
      </c>
      <c r="BE318" s="183">
        <f>IF(N318="základní",J318,0)</f>
        <v>0</v>
      </c>
      <c r="BF318" s="183">
        <f>IF(N318="snížená",J318,0)</f>
        <v>0</v>
      </c>
      <c r="BG318" s="183">
        <f>IF(N318="zákl. přenesená",J318,0)</f>
        <v>0</v>
      </c>
      <c r="BH318" s="183">
        <f>IF(N318="sníž. přenesená",J318,0)</f>
        <v>0</v>
      </c>
      <c r="BI318" s="183">
        <f>IF(N318="nulová",J318,0)</f>
        <v>0</v>
      </c>
      <c r="BJ318" s="15" t="s">
        <v>83</v>
      </c>
      <c r="BK318" s="183">
        <f>ROUND(I318*H318,2)</f>
        <v>0</v>
      </c>
      <c r="BL318" s="15" t="s">
        <v>544</v>
      </c>
      <c r="BM318" s="15" t="s">
        <v>580</v>
      </c>
    </row>
    <row r="319" spans="2:51" s="12" customFormat="1" ht="12">
      <c r="B319" s="196"/>
      <c r="C319" s="197"/>
      <c r="D319" s="186" t="s">
        <v>144</v>
      </c>
      <c r="E319" s="198" t="s">
        <v>1</v>
      </c>
      <c r="F319" s="199" t="s">
        <v>581</v>
      </c>
      <c r="G319" s="197"/>
      <c r="H319" s="198" t="s">
        <v>1</v>
      </c>
      <c r="I319" s="200"/>
      <c r="J319" s="197"/>
      <c r="K319" s="197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144</v>
      </c>
      <c r="AU319" s="205" t="s">
        <v>85</v>
      </c>
      <c r="AV319" s="12" t="s">
        <v>83</v>
      </c>
      <c r="AW319" s="12" t="s">
        <v>35</v>
      </c>
      <c r="AX319" s="12" t="s">
        <v>75</v>
      </c>
      <c r="AY319" s="205" t="s">
        <v>135</v>
      </c>
    </row>
    <row r="320" spans="2:51" s="11" customFormat="1" ht="12">
      <c r="B320" s="184"/>
      <c r="C320" s="185"/>
      <c r="D320" s="186" t="s">
        <v>144</v>
      </c>
      <c r="E320" s="187" t="s">
        <v>1</v>
      </c>
      <c r="F320" s="188" t="s">
        <v>582</v>
      </c>
      <c r="G320" s="185"/>
      <c r="H320" s="189">
        <v>0.011</v>
      </c>
      <c r="I320" s="190"/>
      <c r="J320" s="185"/>
      <c r="K320" s="185"/>
      <c r="L320" s="191"/>
      <c r="M320" s="192"/>
      <c r="N320" s="193"/>
      <c r="O320" s="193"/>
      <c r="P320" s="193"/>
      <c r="Q320" s="193"/>
      <c r="R320" s="193"/>
      <c r="S320" s="193"/>
      <c r="T320" s="194"/>
      <c r="AT320" s="195" t="s">
        <v>144</v>
      </c>
      <c r="AU320" s="195" t="s">
        <v>85</v>
      </c>
      <c r="AV320" s="11" t="s">
        <v>85</v>
      </c>
      <c r="AW320" s="11" t="s">
        <v>35</v>
      </c>
      <c r="AX320" s="11" t="s">
        <v>83</v>
      </c>
      <c r="AY320" s="195" t="s">
        <v>135</v>
      </c>
    </row>
    <row r="321" spans="2:65" s="1" customFormat="1" ht="20.45" customHeight="1">
      <c r="B321" s="32"/>
      <c r="C321" s="172" t="s">
        <v>583</v>
      </c>
      <c r="D321" s="172" t="s">
        <v>137</v>
      </c>
      <c r="E321" s="173" t="s">
        <v>584</v>
      </c>
      <c r="F321" s="174" t="s">
        <v>585</v>
      </c>
      <c r="G321" s="175" t="s">
        <v>246</v>
      </c>
      <c r="H321" s="176">
        <v>226</v>
      </c>
      <c r="I321" s="177"/>
      <c r="J321" s="178">
        <f>ROUND(I321*H321,2)</f>
        <v>0</v>
      </c>
      <c r="K321" s="174" t="s">
        <v>141</v>
      </c>
      <c r="L321" s="36"/>
      <c r="M321" s="179" t="s">
        <v>1</v>
      </c>
      <c r="N321" s="180" t="s">
        <v>46</v>
      </c>
      <c r="O321" s="58"/>
      <c r="P321" s="181">
        <f>O321*H321</f>
        <v>0</v>
      </c>
      <c r="Q321" s="181">
        <v>0</v>
      </c>
      <c r="R321" s="181">
        <f>Q321*H321</f>
        <v>0</v>
      </c>
      <c r="S321" s="181">
        <v>0.001</v>
      </c>
      <c r="T321" s="182">
        <f>S321*H321</f>
        <v>0.226</v>
      </c>
      <c r="AR321" s="15" t="s">
        <v>239</v>
      </c>
      <c r="AT321" s="15" t="s">
        <v>137</v>
      </c>
      <c r="AU321" s="15" t="s">
        <v>85</v>
      </c>
      <c r="AY321" s="15" t="s">
        <v>135</v>
      </c>
      <c r="BE321" s="183">
        <f>IF(N321="základní",J321,0)</f>
        <v>0</v>
      </c>
      <c r="BF321" s="183">
        <f>IF(N321="snížená",J321,0)</f>
        <v>0</v>
      </c>
      <c r="BG321" s="183">
        <f>IF(N321="zákl. přenesená",J321,0)</f>
        <v>0</v>
      </c>
      <c r="BH321" s="183">
        <f>IF(N321="sníž. přenesená",J321,0)</f>
        <v>0</v>
      </c>
      <c r="BI321" s="183">
        <f>IF(N321="nulová",J321,0)</f>
        <v>0</v>
      </c>
      <c r="BJ321" s="15" t="s">
        <v>83</v>
      </c>
      <c r="BK321" s="183">
        <f>ROUND(I321*H321,2)</f>
        <v>0</v>
      </c>
      <c r="BL321" s="15" t="s">
        <v>239</v>
      </c>
      <c r="BM321" s="15" t="s">
        <v>586</v>
      </c>
    </row>
    <row r="322" spans="2:51" s="12" customFormat="1" ht="12">
      <c r="B322" s="196"/>
      <c r="C322" s="197"/>
      <c r="D322" s="186" t="s">
        <v>144</v>
      </c>
      <c r="E322" s="198" t="s">
        <v>1</v>
      </c>
      <c r="F322" s="199" t="s">
        <v>587</v>
      </c>
      <c r="G322" s="197"/>
      <c r="H322" s="198" t="s">
        <v>1</v>
      </c>
      <c r="I322" s="200"/>
      <c r="J322" s="197"/>
      <c r="K322" s="197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144</v>
      </c>
      <c r="AU322" s="205" t="s">
        <v>85</v>
      </c>
      <c r="AV322" s="12" t="s">
        <v>83</v>
      </c>
      <c r="AW322" s="12" t="s">
        <v>35</v>
      </c>
      <c r="AX322" s="12" t="s">
        <v>75</v>
      </c>
      <c r="AY322" s="205" t="s">
        <v>135</v>
      </c>
    </row>
    <row r="323" spans="2:51" s="11" customFormat="1" ht="12">
      <c r="B323" s="184"/>
      <c r="C323" s="185"/>
      <c r="D323" s="186" t="s">
        <v>144</v>
      </c>
      <c r="E323" s="187" t="s">
        <v>1</v>
      </c>
      <c r="F323" s="188" t="s">
        <v>514</v>
      </c>
      <c r="G323" s="185"/>
      <c r="H323" s="189">
        <v>226</v>
      </c>
      <c r="I323" s="190"/>
      <c r="J323" s="185"/>
      <c r="K323" s="185"/>
      <c r="L323" s="191"/>
      <c r="M323" s="192"/>
      <c r="N323" s="193"/>
      <c r="O323" s="193"/>
      <c r="P323" s="193"/>
      <c r="Q323" s="193"/>
      <c r="R323" s="193"/>
      <c r="S323" s="193"/>
      <c r="T323" s="194"/>
      <c r="AT323" s="195" t="s">
        <v>144</v>
      </c>
      <c r="AU323" s="195" t="s">
        <v>85</v>
      </c>
      <c r="AV323" s="11" t="s">
        <v>85</v>
      </c>
      <c r="AW323" s="11" t="s">
        <v>35</v>
      </c>
      <c r="AX323" s="11" t="s">
        <v>83</v>
      </c>
      <c r="AY323" s="195" t="s">
        <v>135</v>
      </c>
    </row>
    <row r="324" spans="2:65" s="1" customFormat="1" ht="20.45" customHeight="1">
      <c r="B324" s="32"/>
      <c r="C324" s="172" t="s">
        <v>588</v>
      </c>
      <c r="D324" s="172" t="s">
        <v>137</v>
      </c>
      <c r="E324" s="173" t="s">
        <v>589</v>
      </c>
      <c r="F324" s="174" t="s">
        <v>590</v>
      </c>
      <c r="G324" s="175" t="s">
        <v>591</v>
      </c>
      <c r="H324" s="227"/>
      <c r="I324" s="177"/>
      <c r="J324" s="178">
        <f>ROUND(I324*H324,2)</f>
        <v>0</v>
      </c>
      <c r="K324" s="174" t="s">
        <v>141</v>
      </c>
      <c r="L324" s="36"/>
      <c r="M324" s="179" t="s">
        <v>1</v>
      </c>
      <c r="N324" s="180" t="s">
        <v>46</v>
      </c>
      <c r="O324" s="58"/>
      <c r="P324" s="181">
        <f>O324*H324</f>
        <v>0</v>
      </c>
      <c r="Q324" s="181">
        <v>0</v>
      </c>
      <c r="R324" s="181">
        <f>Q324*H324</f>
        <v>0</v>
      </c>
      <c r="S324" s="181">
        <v>0</v>
      </c>
      <c r="T324" s="182">
        <f>S324*H324</f>
        <v>0</v>
      </c>
      <c r="AR324" s="15" t="s">
        <v>239</v>
      </c>
      <c r="AT324" s="15" t="s">
        <v>137</v>
      </c>
      <c r="AU324" s="15" t="s">
        <v>85</v>
      </c>
      <c r="AY324" s="15" t="s">
        <v>135</v>
      </c>
      <c r="BE324" s="183">
        <f>IF(N324="základní",J324,0)</f>
        <v>0</v>
      </c>
      <c r="BF324" s="183">
        <f>IF(N324="snížená",J324,0)</f>
        <v>0</v>
      </c>
      <c r="BG324" s="183">
        <f>IF(N324="zákl. přenesená",J324,0)</f>
        <v>0</v>
      </c>
      <c r="BH324" s="183">
        <f>IF(N324="sníž. přenesená",J324,0)</f>
        <v>0</v>
      </c>
      <c r="BI324" s="183">
        <f>IF(N324="nulová",J324,0)</f>
        <v>0</v>
      </c>
      <c r="BJ324" s="15" t="s">
        <v>83</v>
      </c>
      <c r="BK324" s="183">
        <f>ROUND(I324*H324,2)</f>
        <v>0</v>
      </c>
      <c r="BL324" s="15" t="s">
        <v>239</v>
      </c>
      <c r="BM324" s="15" t="s">
        <v>592</v>
      </c>
    </row>
    <row r="325" spans="2:63" s="10" customFormat="1" ht="22.9" customHeight="1">
      <c r="B325" s="156"/>
      <c r="C325" s="157"/>
      <c r="D325" s="158" t="s">
        <v>74</v>
      </c>
      <c r="E325" s="170" t="s">
        <v>593</v>
      </c>
      <c r="F325" s="170" t="s">
        <v>594</v>
      </c>
      <c r="G325" s="157"/>
      <c r="H325" s="157"/>
      <c r="I325" s="160"/>
      <c r="J325" s="171">
        <f>BK325</f>
        <v>0</v>
      </c>
      <c r="K325" s="157"/>
      <c r="L325" s="162"/>
      <c r="M325" s="163"/>
      <c r="N325" s="164"/>
      <c r="O325" s="164"/>
      <c r="P325" s="165">
        <f>SUM(P326:P335)</f>
        <v>0</v>
      </c>
      <c r="Q325" s="164"/>
      <c r="R325" s="165">
        <f>SUM(R326:R335)</f>
        <v>0.060604500000000006</v>
      </c>
      <c r="S325" s="164"/>
      <c r="T325" s="166">
        <f>SUM(T326:T335)</f>
        <v>0</v>
      </c>
      <c r="AR325" s="167" t="s">
        <v>85</v>
      </c>
      <c r="AT325" s="168" t="s">
        <v>74</v>
      </c>
      <c r="AU325" s="168" t="s">
        <v>83</v>
      </c>
      <c r="AY325" s="167" t="s">
        <v>135</v>
      </c>
      <c r="BK325" s="169">
        <f>SUM(BK326:BK335)</f>
        <v>0</v>
      </c>
    </row>
    <row r="326" spans="2:65" s="1" customFormat="1" ht="20.45" customHeight="1">
      <c r="B326" s="32"/>
      <c r="C326" s="172" t="s">
        <v>595</v>
      </c>
      <c r="D326" s="172" t="s">
        <v>137</v>
      </c>
      <c r="E326" s="173" t="s">
        <v>596</v>
      </c>
      <c r="F326" s="174" t="s">
        <v>597</v>
      </c>
      <c r="G326" s="175" t="s">
        <v>140</v>
      </c>
      <c r="H326" s="176">
        <v>183.65</v>
      </c>
      <c r="I326" s="177"/>
      <c r="J326" s="178">
        <f>ROUND(I326*H326,2)</f>
        <v>0</v>
      </c>
      <c r="K326" s="174" t="s">
        <v>141</v>
      </c>
      <c r="L326" s="36"/>
      <c r="M326" s="179" t="s">
        <v>1</v>
      </c>
      <c r="N326" s="180" t="s">
        <v>46</v>
      </c>
      <c r="O326" s="58"/>
      <c r="P326" s="181">
        <f>O326*H326</f>
        <v>0</v>
      </c>
      <c r="Q326" s="181">
        <v>0.00016</v>
      </c>
      <c r="R326" s="181">
        <f>Q326*H326</f>
        <v>0.029384000000000004</v>
      </c>
      <c r="S326" s="181">
        <v>0</v>
      </c>
      <c r="T326" s="182">
        <f>S326*H326</f>
        <v>0</v>
      </c>
      <c r="AR326" s="15" t="s">
        <v>239</v>
      </c>
      <c r="AT326" s="15" t="s">
        <v>137</v>
      </c>
      <c r="AU326" s="15" t="s">
        <v>85</v>
      </c>
      <c r="AY326" s="15" t="s">
        <v>135</v>
      </c>
      <c r="BE326" s="183">
        <f>IF(N326="základní",J326,0)</f>
        <v>0</v>
      </c>
      <c r="BF326" s="183">
        <f>IF(N326="snížená",J326,0)</f>
        <v>0</v>
      </c>
      <c r="BG326" s="183">
        <f>IF(N326="zákl. přenesená",J326,0)</f>
        <v>0</v>
      </c>
      <c r="BH326" s="183">
        <f>IF(N326="sníž. přenesená",J326,0)</f>
        <v>0</v>
      </c>
      <c r="BI326" s="183">
        <f>IF(N326="nulová",J326,0)</f>
        <v>0</v>
      </c>
      <c r="BJ326" s="15" t="s">
        <v>83</v>
      </c>
      <c r="BK326" s="183">
        <f>ROUND(I326*H326,2)</f>
        <v>0</v>
      </c>
      <c r="BL326" s="15" t="s">
        <v>239</v>
      </c>
      <c r="BM326" s="15" t="s">
        <v>598</v>
      </c>
    </row>
    <row r="327" spans="2:51" s="11" customFormat="1" ht="12">
      <c r="B327" s="184"/>
      <c r="C327" s="185"/>
      <c r="D327" s="186" t="s">
        <v>144</v>
      </c>
      <c r="E327" s="187" t="s">
        <v>1</v>
      </c>
      <c r="F327" s="188" t="s">
        <v>599</v>
      </c>
      <c r="G327" s="185"/>
      <c r="H327" s="189">
        <v>183.65</v>
      </c>
      <c r="I327" s="190"/>
      <c r="J327" s="185"/>
      <c r="K327" s="185"/>
      <c r="L327" s="191"/>
      <c r="M327" s="192"/>
      <c r="N327" s="193"/>
      <c r="O327" s="193"/>
      <c r="P327" s="193"/>
      <c r="Q327" s="193"/>
      <c r="R327" s="193"/>
      <c r="S327" s="193"/>
      <c r="T327" s="194"/>
      <c r="AT327" s="195" t="s">
        <v>144</v>
      </c>
      <c r="AU327" s="195" t="s">
        <v>85</v>
      </c>
      <c r="AV327" s="11" t="s">
        <v>85</v>
      </c>
      <c r="AW327" s="11" t="s">
        <v>35</v>
      </c>
      <c r="AX327" s="11" t="s">
        <v>83</v>
      </c>
      <c r="AY327" s="195" t="s">
        <v>135</v>
      </c>
    </row>
    <row r="328" spans="2:65" s="1" customFormat="1" ht="20.45" customHeight="1">
      <c r="B328" s="32"/>
      <c r="C328" s="172" t="s">
        <v>600</v>
      </c>
      <c r="D328" s="172" t="s">
        <v>137</v>
      </c>
      <c r="E328" s="173" t="s">
        <v>601</v>
      </c>
      <c r="F328" s="174" t="s">
        <v>602</v>
      </c>
      <c r="G328" s="175" t="s">
        <v>140</v>
      </c>
      <c r="H328" s="176">
        <v>183.65</v>
      </c>
      <c r="I328" s="177"/>
      <c r="J328" s="178">
        <f>ROUND(I328*H328,2)</f>
        <v>0</v>
      </c>
      <c r="K328" s="174" t="s">
        <v>141</v>
      </c>
      <c r="L328" s="36"/>
      <c r="M328" s="179" t="s">
        <v>1</v>
      </c>
      <c r="N328" s="180" t="s">
        <v>46</v>
      </c>
      <c r="O328" s="58"/>
      <c r="P328" s="181">
        <f>O328*H328</f>
        <v>0</v>
      </c>
      <c r="Q328" s="181">
        <v>0.00017</v>
      </c>
      <c r="R328" s="181">
        <f>Q328*H328</f>
        <v>0.0312205</v>
      </c>
      <c r="S328" s="181">
        <v>0</v>
      </c>
      <c r="T328" s="182">
        <f>S328*H328</f>
        <v>0</v>
      </c>
      <c r="AR328" s="15" t="s">
        <v>239</v>
      </c>
      <c r="AT328" s="15" t="s">
        <v>137</v>
      </c>
      <c r="AU328" s="15" t="s">
        <v>85</v>
      </c>
      <c r="AY328" s="15" t="s">
        <v>135</v>
      </c>
      <c r="BE328" s="183">
        <f>IF(N328="základní",J328,0)</f>
        <v>0</v>
      </c>
      <c r="BF328" s="183">
        <f>IF(N328="snížená",J328,0)</f>
        <v>0</v>
      </c>
      <c r="BG328" s="183">
        <f>IF(N328="zákl. přenesená",J328,0)</f>
        <v>0</v>
      </c>
      <c r="BH328" s="183">
        <f>IF(N328="sníž. přenesená",J328,0)</f>
        <v>0</v>
      </c>
      <c r="BI328" s="183">
        <f>IF(N328="nulová",J328,0)</f>
        <v>0</v>
      </c>
      <c r="BJ328" s="15" t="s">
        <v>83</v>
      </c>
      <c r="BK328" s="183">
        <f>ROUND(I328*H328,2)</f>
        <v>0</v>
      </c>
      <c r="BL328" s="15" t="s">
        <v>239</v>
      </c>
      <c r="BM328" s="15" t="s">
        <v>603</v>
      </c>
    </row>
    <row r="329" spans="2:51" s="11" customFormat="1" ht="12">
      <c r="B329" s="184"/>
      <c r="C329" s="185"/>
      <c r="D329" s="186" t="s">
        <v>144</v>
      </c>
      <c r="E329" s="187" t="s">
        <v>1</v>
      </c>
      <c r="F329" s="188" t="s">
        <v>604</v>
      </c>
      <c r="G329" s="185"/>
      <c r="H329" s="189">
        <v>183.65</v>
      </c>
      <c r="I329" s="190"/>
      <c r="J329" s="185"/>
      <c r="K329" s="185"/>
      <c r="L329" s="191"/>
      <c r="M329" s="192"/>
      <c r="N329" s="193"/>
      <c r="O329" s="193"/>
      <c r="P329" s="193"/>
      <c r="Q329" s="193"/>
      <c r="R329" s="193"/>
      <c r="S329" s="193"/>
      <c r="T329" s="194"/>
      <c r="AT329" s="195" t="s">
        <v>144</v>
      </c>
      <c r="AU329" s="195" t="s">
        <v>85</v>
      </c>
      <c r="AV329" s="11" t="s">
        <v>85</v>
      </c>
      <c r="AW329" s="11" t="s">
        <v>35</v>
      </c>
      <c r="AX329" s="11" t="s">
        <v>83</v>
      </c>
      <c r="AY329" s="195" t="s">
        <v>135</v>
      </c>
    </row>
    <row r="330" spans="2:65" s="1" customFormat="1" ht="14.45" customHeight="1">
      <c r="B330" s="32"/>
      <c r="C330" s="172" t="s">
        <v>605</v>
      </c>
      <c r="D330" s="172" t="s">
        <v>137</v>
      </c>
      <c r="E330" s="173" t="s">
        <v>606</v>
      </c>
      <c r="F330" s="174" t="s">
        <v>607</v>
      </c>
      <c r="G330" s="175" t="s">
        <v>608</v>
      </c>
      <c r="H330" s="176">
        <v>8080</v>
      </c>
      <c r="I330" s="177"/>
      <c r="J330" s="178">
        <f>ROUND(I330*H330,2)</f>
        <v>0</v>
      </c>
      <c r="K330" s="174" t="s">
        <v>1</v>
      </c>
      <c r="L330" s="36"/>
      <c r="M330" s="179" t="s">
        <v>1</v>
      </c>
      <c r="N330" s="180" t="s">
        <v>46</v>
      </c>
      <c r="O330" s="58"/>
      <c r="P330" s="181">
        <f>O330*H330</f>
        <v>0</v>
      </c>
      <c r="Q330" s="181">
        <v>0</v>
      </c>
      <c r="R330" s="181">
        <f>Q330*H330</f>
        <v>0</v>
      </c>
      <c r="S330" s="181">
        <v>0</v>
      </c>
      <c r="T330" s="182">
        <f>S330*H330</f>
        <v>0</v>
      </c>
      <c r="AR330" s="15" t="s">
        <v>239</v>
      </c>
      <c r="AT330" s="15" t="s">
        <v>137</v>
      </c>
      <c r="AU330" s="15" t="s">
        <v>85</v>
      </c>
      <c r="AY330" s="15" t="s">
        <v>135</v>
      </c>
      <c r="BE330" s="183">
        <f>IF(N330="základní",J330,0)</f>
        <v>0</v>
      </c>
      <c r="BF330" s="183">
        <f>IF(N330="snížená",J330,0)</f>
        <v>0</v>
      </c>
      <c r="BG330" s="183">
        <f>IF(N330="zákl. přenesená",J330,0)</f>
        <v>0</v>
      </c>
      <c r="BH330" s="183">
        <f>IF(N330="sníž. přenesená",J330,0)</f>
        <v>0</v>
      </c>
      <c r="BI330" s="183">
        <f>IF(N330="nulová",J330,0)</f>
        <v>0</v>
      </c>
      <c r="BJ330" s="15" t="s">
        <v>83</v>
      </c>
      <c r="BK330" s="183">
        <f>ROUND(I330*H330,2)</f>
        <v>0</v>
      </c>
      <c r="BL330" s="15" t="s">
        <v>239</v>
      </c>
      <c r="BM330" s="15" t="s">
        <v>609</v>
      </c>
    </row>
    <row r="331" spans="2:51" s="12" customFormat="1" ht="12">
      <c r="B331" s="196"/>
      <c r="C331" s="197"/>
      <c r="D331" s="186" t="s">
        <v>144</v>
      </c>
      <c r="E331" s="198" t="s">
        <v>1</v>
      </c>
      <c r="F331" s="199" t="s">
        <v>610</v>
      </c>
      <c r="G331" s="197"/>
      <c r="H331" s="198" t="s">
        <v>1</v>
      </c>
      <c r="I331" s="200"/>
      <c r="J331" s="197"/>
      <c r="K331" s="197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144</v>
      </c>
      <c r="AU331" s="205" t="s">
        <v>85</v>
      </c>
      <c r="AV331" s="12" t="s">
        <v>83</v>
      </c>
      <c r="AW331" s="12" t="s">
        <v>35</v>
      </c>
      <c r="AX331" s="12" t="s">
        <v>75</v>
      </c>
      <c r="AY331" s="205" t="s">
        <v>135</v>
      </c>
    </row>
    <row r="332" spans="2:51" s="11" customFormat="1" ht="12">
      <c r="B332" s="184"/>
      <c r="C332" s="185"/>
      <c r="D332" s="186" t="s">
        <v>144</v>
      </c>
      <c r="E332" s="187" t="s">
        <v>1</v>
      </c>
      <c r="F332" s="188" t="s">
        <v>611</v>
      </c>
      <c r="G332" s="185"/>
      <c r="H332" s="189">
        <v>6432</v>
      </c>
      <c r="I332" s="190"/>
      <c r="J332" s="185"/>
      <c r="K332" s="185"/>
      <c r="L332" s="191"/>
      <c r="M332" s="192"/>
      <c r="N332" s="193"/>
      <c r="O332" s="193"/>
      <c r="P332" s="193"/>
      <c r="Q332" s="193"/>
      <c r="R332" s="193"/>
      <c r="S332" s="193"/>
      <c r="T332" s="194"/>
      <c r="AT332" s="195" t="s">
        <v>144</v>
      </c>
      <c r="AU332" s="195" t="s">
        <v>85</v>
      </c>
      <c r="AV332" s="11" t="s">
        <v>85</v>
      </c>
      <c r="AW332" s="11" t="s">
        <v>35</v>
      </c>
      <c r="AX332" s="11" t="s">
        <v>75</v>
      </c>
      <c r="AY332" s="195" t="s">
        <v>135</v>
      </c>
    </row>
    <row r="333" spans="2:51" s="12" customFormat="1" ht="12">
      <c r="B333" s="196"/>
      <c r="C333" s="197"/>
      <c r="D333" s="186" t="s">
        <v>144</v>
      </c>
      <c r="E333" s="198" t="s">
        <v>1</v>
      </c>
      <c r="F333" s="199" t="s">
        <v>539</v>
      </c>
      <c r="G333" s="197"/>
      <c r="H333" s="198" t="s">
        <v>1</v>
      </c>
      <c r="I333" s="200"/>
      <c r="J333" s="197"/>
      <c r="K333" s="197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144</v>
      </c>
      <c r="AU333" s="205" t="s">
        <v>85</v>
      </c>
      <c r="AV333" s="12" t="s">
        <v>83</v>
      </c>
      <c r="AW333" s="12" t="s">
        <v>35</v>
      </c>
      <c r="AX333" s="12" t="s">
        <v>75</v>
      </c>
      <c r="AY333" s="205" t="s">
        <v>135</v>
      </c>
    </row>
    <row r="334" spans="2:51" s="11" customFormat="1" ht="12">
      <c r="B334" s="184"/>
      <c r="C334" s="185"/>
      <c r="D334" s="186" t="s">
        <v>144</v>
      </c>
      <c r="E334" s="187" t="s">
        <v>1</v>
      </c>
      <c r="F334" s="188" t="s">
        <v>612</v>
      </c>
      <c r="G334" s="185"/>
      <c r="H334" s="189">
        <v>1648</v>
      </c>
      <c r="I334" s="190"/>
      <c r="J334" s="185"/>
      <c r="K334" s="185"/>
      <c r="L334" s="191"/>
      <c r="M334" s="192"/>
      <c r="N334" s="193"/>
      <c r="O334" s="193"/>
      <c r="P334" s="193"/>
      <c r="Q334" s="193"/>
      <c r="R334" s="193"/>
      <c r="S334" s="193"/>
      <c r="T334" s="194"/>
      <c r="AT334" s="195" t="s">
        <v>144</v>
      </c>
      <c r="AU334" s="195" t="s">
        <v>85</v>
      </c>
      <c r="AV334" s="11" t="s">
        <v>85</v>
      </c>
      <c r="AW334" s="11" t="s">
        <v>35</v>
      </c>
      <c r="AX334" s="11" t="s">
        <v>75</v>
      </c>
      <c r="AY334" s="195" t="s">
        <v>135</v>
      </c>
    </row>
    <row r="335" spans="2:51" s="13" customFormat="1" ht="12">
      <c r="B335" s="206"/>
      <c r="C335" s="207"/>
      <c r="D335" s="186" t="s">
        <v>144</v>
      </c>
      <c r="E335" s="208" t="s">
        <v>1</v>
      </c>
      <c r="F335" s="209" t="s">
        <v>160</v>
      </c>
      <c r="G335" s="207"/>
      <c r="H335" s="210">
        <v>8080</v>
      </c>
      <c r="I335" s="211"/>
      <c r="J335" s="207"/>
      <c r="K335" s="207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144</v>
      </c>
      <c r="AU335" s="216" t="s">
        <v>85</v>
      </c>
      <c r="AV335" s="13" t="s">
        <v>142</v>
      </c>
      <c r="AW335" s="13" t="s">
        <v>35</v>
      </c>
      <c r="AX335" s="13" t="s">
        <v>83</v>
      </c>
      <c r="AY335" s="216" t="s">
        <v>135</v>
      </c>
    </row>
    <row r="336" spans="2:63" s="10" customFormat="1" ht="25.9" customHeight="1">
      <c r="B336" s="156"/>
      <c r="C336" s="157"/>
      <c r="D336" s="158" t="s">
        <v>74</v>
      </c>
      <c r="E336" s="159" t="s">
        <v>233</v>
      </c>
      <c r="F336" s="159" t="s">
        <v>613</v>
      </c>
      <c r="G336" s="157"/>
      <c r="H336" s="157"/>
      <c r="I336" s="160"/>
      <c r="J336" s="161">
        <f>BK336</f>
        <v>0</v>
      </c>
      <c r="K336" s="157"/>
      <c r="L336" s="162"/>
      <c r="M336" s="163"/>
      <c r="N336" s="164"/>
      <c r="O336" s="164"/>
      <c r="P336" s="165">
        <f>P337</f>
        <v>0</v>
      </c>
      <c r="Q336" s="164"/>
      <c r="R336" s="165">
        <f>R337</f>
        <v>0</v>
      </c>
      <c r="S336" s="164"/>
      <c r="T336" s="166">
        <f>T337</f>
        <v>0</v>
      </c>
      <c r="AR336" s="167" t="s">
        <v>149</v>
      </c>
      <c r="AT336" s="168" t="s">
        <v>74</v>
      </c>
      <c r="AU336" s="168" t="s">
        <v>75</v>
      </c>
      <c r="AY336" s="167" t="s">
        <v>135</v>
      </c>
      <c r="BK336" s="169">
        <f>BK337</f>
        <v>0</v>
      </c>
    </row>
    <row r="337" spans="2:63" s="10" customFormat="1" ht="22.9" customHeight="1">
      <c r="B337" s="156"/>
      <c r="C337" s="157"/>
      <c r="D337" s="158" t="s">
        <v>74</v>
      </c>
      <c r="E337" s="170" t="s">
        <v>614</v>
      </c>
      <c r="F337" s="170" t="s">
        <v>615</v>
      </c>
      <c r="G337" s="157"/>
      <c r="H337" s="157"/>
      <c r="I337" s="160"/>
      <c r="J337" s="171">
        <f>BK337</f>
        <v>0</v>
      </c>
      <c r="K337" s="157"/>
      <c r="L337" s="162"/>
      <c r="M337" s="163"/>
      <c r="N337" s="164"/>
      <c r="O337" s="164"/>
      <c r="P337" s="165">
        <f>SUM(P338:P339)</f>
        <v>0</v>
      </c>
      <c r="Q337" s="164"/>
      <c r="R337" s="165">
        <f>SUM(R338:R339)</f>
        <v>0</v>
      </c>
      <c r="S337" s="164"/>
      <c r="T337" s="166">
        <f>SUM(T338:T339)</f>
        <v>0</v>
      </c>
      <c r="AR337" s="167" t="s">
        <v>149</v>
      </c>
      <c r="AT337" s="168" t="s">
        <v>74</v>
      </c>
      <c r="AU337" s="168" t="s">
        <v>83</v>
      </c>
      <c r="AY337" s="167" t="s">
        <v>135</v>
      </c>
      <c r="BK337" s="169">
        <f>SUM(BK338:BK339)</f>
        <v>0</v>
      </c>
    </row>
    <row r="338" spans="2:65" s="1" customFormat="1" ht="14.45" customHeight="1">
      <c r="B338" s="32"/>
      <c r="C338" s="172" t="s">
        <v>616</v>
      </c>
      <c r="D338" s="172" t="s">
        <v>137</v>
      </c>
      <c r="E338" s="173" t="s">
        <v>617</v>
      </c>
      <c r="F338" s="174" t="s">
        <v>618</v>
      </c>
      <c r="G338" s="175" t="s">
        <v>313</v>
      </c>
      <c r="H338" s="176">
        <v>8</v>
      </c>
      <c r="I338" s="177"/>
      <c r="J338" s="178">
        <f>ROUND(I338*H338,2)</f>
        <v>0</v>
      </c>
      <c r="K338" s="174" t="s">
        <v>1</v>
      </c>
      <c r="L338" s="36"/>
      <c r="M338" s="179" t="s">
        <v>1</v>
      </c>
      <c r="N338" s="180" t="s">
        <v>46</v>
      </c>
      <c r="O338" s="58"/>
      <c r="P338" s="181">
        <f>O338*H338</f>
        <v>0</v>
      </c>
      <c r="Q338" s="181">
        <v>0</v>
      </c>
      <c r="R338" s="181">
        <f>Q338*H338</f>
        <v>0</v>
      </c>
      <c r="S338" s="181">
        <v>0</v>
      </c>
      <c r="T338" s="182">
        <f>S338*H338</f>
        <v>0</v>
      </c>
      <c r="AR338" s="15" t="s">
        <v>476</v>
      </c>
      <c r="AT338" s="15" t="s">
        <v>137</v>
      </c>
      <c r="AU338" s="15" t="s">
        <v>85</v>
      </c>
      <c r="AY338" s="15" t="s">
        <v>135</v>
      </c>
      <c r="BE338" s="183">
        <f>IF(N338="základní",J338,0)</f>
        <v>0</v>
      </c>
      <c r="BF338" s="183">
        <f>IF(N338="snížená",J338,0)</f>
        <v>0</v>
      </c>
      <c r="BG338" s="183">
        <f>IF(N338="zákl. přenesená",J338,0)</f>
        <v>0</v>
      </c>
      <c r="BH338" s="183">
        <f>IF(N338="sníž. přenesená",J338,0)</f>
        <v>0</v>
      </c>
      <c r="BI338" s="183">
        <f>IF(N338="nulová",J338,0)</f>
        <v>0</v>
      </c>
      <c r="BJ338" s="15" t="s">
        <v>83</v>
      </c>
      <c r="BK338" s="183">
        <f>ROUND(I338*H338,2)</f>
        <v>0</v>
      </c>
      <c r="BL338" s="15" t="s">
        <v>476</v>
      </c>
      <c r="BM338" s="15" t="s">
        <v>619</v>
      </c>
    </row>
    <row r="339" spans="2:51" s="11" customFormat="1" ht="12">
      <c r="B339" s="184"/>
      <c r="C339" s="185"/>
      <c r="D339" s="186" t="s">
        <v>144</v>
      </c>
      <c r="E339" s="187" t="s">
        <v>1</v>
      </c>
      <c r="F339" s="188" t="s">
        <v>186</v>
      </c>
      <c r="G339" s="185"/>
      <c r="H339" s="189">
        <v>8</v>
      </c>
      <c r="I339" s="190"/>
      <c r="J339" s="185"/>
      <c r="K339" s="185"/>
      <c r="L339" s="191"/>
      <c r="M339" s="192"/>
      <c r="N339" s="193"/>
      <c r="O339" s="193"/>
      <c r="P339" s="193"/>
      <c r="Q339" s="193"/>
      <c r="R339" s="193"/>
      <c r="S339" s="193"/>
      <c r="T339" s="194"/>
      <c r="AT339" s="195" t="s">
        <v>144</v>
      </c>
      <c r="AU339" s="195" t="s">
        <v>85</v>
      </c>
      <c r="AV339" s="11" t="s">
        <v>85</v>
      </c>
      <c r="AW339" s="11" t="s">
        <v>35</v>
      </c>
      <c r="AX339" s="11" t="s">
        <v>83</v>
      </c>
      <c r="AY339" s="195" t="s">
        <v>135</v>
      </c>
    </row>
    <row r="340" spans="2:63" s="10" customFormat="1" ht="25.9" customHeight="1">
      <c r="B340" s="156"/>
      <c r="C340" s="157"/>
      <c r="D340" s="158" t="s">
        <v>74</v>
      </c>
      <c r="E340" s="159" t="s">
        <v>620</v>
      </c>
      <c r="F340" s="159" t="s">
        <v>621</v>
      </c>
      <c r="G340" s="157"/>
      <c r="H340" s="157"/>
      <c r="I340" s="160"/>
      <c r="J340" s="161">
        <f>BK340</f>
        <v>0</v>
      </c>
      <c r="K340" s="157"/>
      <c r="L340" s="162"/>
      <c r="M340" s="163"/>
      <c r="N340" s="164"/>
      <c r="O340" s="164"/>
      <c r="P340" s="165">
        <f>P341+P346+P353</f>
        <v>0</v>
      </c>
      <c r="Q340" s="164"/>
      <c r="R340" s="165">
        <f>R341+R346+R353</f>
        <v>0</v>
      </c>
      <c r="S340" s="164"/>
      <c r="T340" s="166">
        <f>T341+T346+T353</f>
        <v>0</v>
      </c>
      <c r="AR340" s="167" t="s">
        <v>165</v>
      </c>
      <c r="AT340" s="168" t="s">
        <v>74</v>
      </c>
      <c r="AU340" s="168" t="s">
        <v>75</v>
      </c>
      <c r="AY340" s="167" t="s">
        <v>135</v>
      </c>
      <c r="BK340" s="169">
        <f>BK341+BK346+BK353</f>
        <v>0</v>
      </c>
    </row>
    <row r="341" spans="2:63" s="10" customFormat="1" ht="22.9" customHeight="1">
      <c r="B341" s="156"/>
      <c r="C341" s="157"/>
      <c r="D341" s="158" t="s">
        <v>74</v>
      </c>
      <c r="E341" s="170" t="s">
        <v>622</v>
      </c>
      <c r="F341" s="170" t="s">
        <v>623</v>
      </c>
      <c r="G341" s="157"/>
      <c r="H341" s="157"/>
      <c r="I341" s="160"/>
      <c r="J341" s="171">
        <f>BK341</f>
        <v>0</v>
      </c>
      <c r="K341" s="157"/>
      <c r="L341" s="162"/>
      <c r="M341" s="163"/>
      <c r="N341" s="164"/>
      <c r="O341" s="164"/>
      <c r="P341" s="165">
        <f>SUM(P342:P345)</f>
        <v>0</v>
      </c>
      <c r="Q341" s="164"/>
      <c r="R341" s="165">
        <f>SUM(R342:R345)</f>
        <v>0</v>
      </c>
      <c r="S341" s="164"/>
      <c r="T341" s="166">
        <f>SUM(T342:T345)</f>
        <v>0</v>
      </c>
      <c r="AR341" s="167" t="s">
        <v>165</v>
      </c>
      <c r="AT341" s="168" t="s">
        <v>74</v>
      </c>
      <c r="AU341" s="168" t="s">
        <v>83</v>
      </c>
      <c r="AY341" s="167" t="s">
        <v>135</v>
      </c>
      <c r="BK341" s="169">
        <f>SUM(BK342:BK345)</f>
        <v>0</v>
      </c>
    </row>
    <row r="342" spans="2:65" s="1" customFormat="1" ht="20.45" customHeight="1">
      <c r="B342" s="32"/>
      <c r="C342" s="172" t="s">
        <v>624</v>
      </c>
      <c r="D342" s="172" t="s">
        <v>137</v>
      </c>
      <c r="E342" s="173" t="s">
        <v>625</v>
      </c>
      <c r="F342" s="174" t="s">
        <v>626</v>
      </c>
      <c r="G342" s="175" t="s">
        <v>627</v>
      </c>
      <c r="H342" s="176">
        <v>1</v>
      </c>
      <c r="I342" s="177"/>
      <c r="J342" s="178">
        <f>ROUND(I342*H342,2)</f>
        <v>0</v>
      </c>
      <c r="K342" s="174" t="s">
        <v>141</v>
      </c>
      <c r="L342" s="36"/>
      <c r="M342" s="179" t="s">
        <v>1</v>
      </c>
      <c r="N342" s="180" t="s">
        <v>46</v>
      </c>
      <c r="O342" s="58"/>
      <c r="P342" s="181">
        <f>O342*H342</f>
        <v>0</v>
      </c>
      <c r="Q342" s="181">
        <v>0</v>
      </c>
      <c r="R342" s="181">
        <f>Q342*H342</f>
        <v>0</v>
      </c>
      <c r="S342" s="181">
        <v>0</v>
      </c>
      <c r="T342" s="182">
        <f>S342*H342</f>
        <v>0</v>
      </c>
      <c r="AR342" s="15" t="s">
        <v>628</v>
      </c>
      <c r="AT342" s="15" t="s">
        <v>137</v>
      </c>
      <c r="AU342" s="15" t="s">
        <v>85</v>
      </c>
      <c r="AY342" s="15" t="s">
        <v>135</v>
      </c>
      <c r="BE342" s="183">
        <f>IF(N342="základní",J342,0)</f>
        <v>0</v>
      </c>
      <c r="BF342" s="183">
        <f>IF(N342="snížená",J342,0)</f>
        <v>0</v>
      </c>
      <c r="BG342" s="183">
        <f>IF(N342="zákl. přenesená",J342,0)</f>
        <v>0</v>
      </c>
      <c r="BH342" s="183">
        <f>IF(N342="sníž. přenesená",J342,0)</f>
        <v>0</v>
      </c>
      <c r="BI342" s="183">
        <f>IF(N342="nulová",J342,0)</f>
        <v>0</v>
      </c>
      <c r="BJ342" s="15" t="s">
        <v>83</v>
      </c>
      <c r="BK342" s="183">
        <f>ROUND(I342*H342,2)</f>
        <v>0</v>
      </c>
      <c r="BL342" s="15" t="s">
        <v>628</v>
      </c>
      <c r="BM342" s="15" t="s">
        <v>629</v>
      </c>
    </row>
    <row r="343" spans="2:51" s="11" customFormat="1" ht="12">
      <c r="B343" s="184"/>
      <c r="C343" s="185"/>
      <c r="D343" s="186" t="s">
        <v>144</v>
      </c>
      <c r="E343" s="187" t="s">
        <v>1</v>
      </c>
      <c r="F343" s="188" t="s">
        <v>83</v>
      </c>
      <c r="G343" s="185"/>
      <c r="H343" s="189">
        <v>1</v>
      </c>
      <c r="I343" s="190"/>
      <c r="J343" s="185"/>
      <c r="K343" s="185"/>
      <c r="L343" s="191"/>
      <c r="M343" s="192"/>
      <c r="N343" s="193"/>
      <c r="O343" s="193"/>
      <c r="P343" s="193"/>
      <c r="Q343" s="193"/>
      <c r="R343" s="193"/>
      <c r="S343" s="193"/>
      <c r="T343" s="194"/>
      <c r="AT343" s="195" t="s">
        <v>144</v>
      </c>
      <c r="AU343" s="195" t="s">
        <v>85</v>
      </c>
      <c r="AV343" s="11" t="s">
        <v>85</v>
      </c>
      <c r="AW343" s="11" t="s">
        <v>35</v>
      </c>
      <c r="AX343" s="11" t="s">
        <v>83</v>
      </c>
      <c r="AY343" s="195" t="s">
        <v>135</v>
      </c>
    </row>
    <row r="344" spans="2:65" s="1" customFormat="1" ht="20.45" customHeight="1">
      <c r="B344" s="32"/>
      <c r="C344" s="172" t="s">
        <v>630</v>
      </c>
      <c r="D344" s="172" t="s">
        <v>137</v>
      </c>
      <c r="E344" s="173" t="s">
        <v>631</v>
      </c>
      <c r="F344" s="174" t="s">
        <v>632</v>
      </c>
      <c r="G344" s="175" t="s">
        <v>627</v>
      </c>
      <c r="H344" s="176">
        <v>1</v>
      </c>
      <c r="I344" s="177"/>
      <c r="J344" s="178">
        <f>ROUND(I344*H344,2)</f>
        <v>0</v>
      </c>
      <c r="K344" s="174" t="s">
        <v>141</v>
      </c>
      <c r="L344" s="36"/>
      <c r="M344" s="179" t="s">
        <v>1</v>
      </c>
      <c r="N344" s="180" t="s">
        <v>46</v>
      </c>
      <c r="O344" s="58"/>
      <c r="P344" s="181">
        <f>O344*H344</f>
        <v>0</v>
      </c>
      <c r="Q344" s="181">
        <v>0</v>
      </c>
      <c r="R344" s="181">
        <f>Q344*H344</f>
        <v>0</v>
      </c>
      <c r="S344" s="181">
        <v>0</v>
      </c>
      <c r="T344" s="182">
        <f>S344*H344</f>
        <v>0</v>
      </c>
      <c r="AR344" s="15" t="s">
        <v>628</v>
      </c>
      <c r="AT344" s="15" t="s">
        <v>137</v>
      </c>
      <c r="AU344" s="15" t="s">
        <v>85</v>
      </c>
      <c r="AY344" s="15" t="s">
        <v>135</v>
      </c>
      <c r="BE344" s="183">
        <f>IF(N344="základní",J344,0)</f>
        <v>0</v>
      </c>
      <c r="BF344" s="183">
        <f>IF(N344="snížená",J344,0)</f>
        <v>0</v>
      </c>
      <c r="BG344" s="183">
        <f>IF(N344="zákl. přenesená",J344,0)</f>
        <v>0</v>
      </c>
      <c r="BH344" s="183">
        <f>IF(N344="sníž. přenesená",J344,0)</f>
        <v>0</v>
      </c>
      <c r="BI344" s="183">
        <f>IF(N344="nulová",J344,0)</f>
        <v>0</v>
      </c>
      <c r="BJ344" s="15" t="s">
        <v>83</v>
      </c>
      <c r="BK344" s="183">
        <f>ROUND(I344*H344,2)</f>
        <v>0</v>
      </c>
      <c r="BL344" s="15" t="s">
        <v>628</v>
      </c>
      <c r="BM344" s="15" t="s">
        <v>633</v>
      </c>
    </row>
    <row r="345" spans="2:51" s="11" customFormat="1" ht="12">
      <c r="B345" s="184"/>
      <c r="C345" s="185"/>
      <c r="D345" s="186" t="s">
        <v>144</v>
      </c>
      <c r="E345" s="187" t="s">
        <v>1</v>
      </c>
      <c r="F345" s="188" t="s">
        <v>83</v>
      </c>
      <c r="G345" s="185"/>
      <c r="H345" s="189">
        <v>1</v>
      </c>
      <c r="I345" s="190"/>
      <c r="J345" s="185"/>
      <c r="K345" s="185"/>
      <c r="L345" s="191"/>
      <c r="M345" s="192"/>
      <c r="N345" s="193"/>
      <c r="O345" s="193"/>
      <c r="P345" s="193"/>
      <c r="Q345" s="193"/>
      <c r="R345" s="193"/>
      <c r="S345" s="193"/>
      <c r="T345" s="194"/>
      <c r="AT345" s="195" t="s">
        <v>144</v>
      </c>
      <c r="AU345" s="195" t="s">
        <v>85</v>
      </c>
      <c r="AV345" s="11" t="s">
        <v>85</v>
      </c>
      <c r="AW345" s="11" t="s">
        <v>35</v>
      </c>
      <c r="AX345" s="11" t="s">
        <v>83</v>
      </c>
      <c r="AY345" s="195" t="s">
        <v>135</v>
      </c>
    </row>
    <row r="346" spans="2:63" s="10" customFormat="1" ht="22.9" customHeight="1">
      <c r="B346" s="156"/>
      <c r="C346" s="157"/>
      <c r="D346" s="158" t="s">
        <v>74</v>
      </c>
      <c r="E346" s="170" t="s">
        <v>634</v>
      </c>
      <c r="F346" s="170" t="s">
        <v>635</v>
      </c>
      <c r="G346" s="157"/>
      <c r="H346" s="157"/>
      <c r="I346" s="160"/>
      <c r="J346" s="171">
        <f>BK346</f>
        <v>0</v>
      </c>
      <c r="K346" s="157"/>
      <c r="L346" s="162"/>
      <c r="M346" s="163"/>
      <c r="N346" s="164"/>
      <c r="O346" s="164"/>
      <c r="P346" s="165">
        <f>SUM(P347:P352)</f>
        <v>0</v>
      </c>
      <c r="Q346" s="164"/>
      <c r="R346" s="165">
        <f>SUM(R347:R352)</f>
        <v>0</v>
      </c>
      <c r="S346" s="164"/>
      <c r="T346" s="166">
        <f>SUM(T347:T352)</f>
        <v>0</v>
      </c>
      <c r="AR346" s="167" t="s">
        <v>165</v>
      </c>
      <c r="AT346" s="168" t="s">
        <v>74</v>
      </c>
      <c r="AU346" s="168" t="s">
        <v>83</v>
      </c>
      <c r="AY346" s="167" t="s">
        <v>135</v>
      </c>
      <c r="BK346" s="169">
        <f>SUM(BK347:BK352)</f>
        <v>0</v>
      </c>
    </row>
    <row r="347" spans="2:65" s="1" customFormat="1" ht="20.45" customHeight="1">
      <c r="B347" s="32"/>
      <c r="C347" s="172" t="s">
        <v>636</v>
      </c>
      <c r="D347" s="172" t="s">
        <v>137</v>
      </c>
      <c r="E347" s="173" t="s">
        <v>637</v>
      </c>
      <c r="F347" s="174" t="s">
        <v>638</v>
      </c>
      <c r="G347" s="175" t="s">
        <v>627</v>
      </c>
      <c r="H347" s="176">
        <v>1</v>
      </c>
      <c r="I347" s="177"/>
      <c r="J347" s="178">
        <f>ROUND(I347*H347,2)</f>
        <v>0</v>
      </c>
      <c r="K347" s="174" t="s">
        <v>141</v>
      </c>
      <c r="L347" s="36"/>
      <c r="M347" s="179" t="s">
        <v>1</v>
      </c>
      <c r="N347" s="180" t="s">
        <v>46</v>
      </c>
      <c r="O347" s="58"/>
      <c r="P347" s="181">
        <f>O347*H347</f>
        <v>0</v>
      </c>
      <c r="Q347" s="181">
        <v>0</v>
      </c>
      <c r="R347" s="181">
        <f>Q347*H347</f>
        <v>0</v>
      </c>
      <c r="S347" s="181">
        <v>0</v>
      </c>
      <c r="T347" s="182">
        <f>S347*H347</f>
        <v>0</v>
      </c>
      <c r="AR347" s="15" t="s">
        <v>628</v>
      </c>
      <c r="AT347" s="15" t="s">
        <v>137</v>
      </c>
      <c r="AU347" s="15" t="s">
        <v>85</v>
      </c>
      <c r="AY347" s="15" t="s">
        <v>135</v>
      </c>
      <c r="BE347" s="183">
        <f>IF(N347="základní",J347,0)</f>
        <v>0</v>
      </c>
      <c r="BF347" s="183">
        <f>IF(N347="snížená",J347,0)</f>
        <v>0</v>
      </c>
      <c r="BG347" s="183">
        <f>IF(N347="zákl. přenesená",J347,0)</f>
        <v>0</v>
      </c>
      <c r="BH347" s="183">
        <f>IF(N347="sníž. přenesená",J347,0)</f>
        <v>0</v>
      </c>
      <c r="BI347" s="183">
        <f>IF(N347="nulová",J347,0)</f>
        <v>0</v>
      </c>
      <c r="BJ347" s="15" t="s">
        <v>83</v>
      </c>
      <c r="BK347" s="183">
        <f>ROUND(I347*H347,2)</f>
        <v>0</v>
      </c>
      <c r="BL347" s="15" t="s">
        <v>628</v>
      </c>
      <c r="BM347" s="15" t="s">
        <v>639</v>
      </c>
    </row>
    <row r="348" spans="2:51" s="11" customFormat="1" ht="12">
      <c r="B348" s="184"/>
      <c r="C348" s="185"/>
      <c r="D348" s="186" t="s">
        <v>144</v>
      </c>
      <c r="E348" s="187" t="s">
        <v>1</v>
      </c>
      <c r="F348" s="188" t="s">
        <v>83</v>
      </c>
      <c r="G348" s="185"/>
      <c r="H348" s="189">
        <v>1</v>
      </c>
      <c r="I348" s="190"/>
      <c r="J348" s="185"/>
      <c r="K348" s="185"/>
      <c r="L348" s="191"/>
      <c r="M348" s="192"/>
      <c r="N348" s="193"/>
      <c r="O348" s="193"/>
      <c r="P348" s="193"/>
      <c r="Q348" s="193"/>
      <c r="R348" s="193"/>
      <c r="S348" s="193"/>
      <c r="T348" s="194"/>
      <c r="AT348" s="195" t="s">
        <v>144</v>
      </c>
      <c r="AU348" s="195" t="s">
        <v>85</v>
      </c>
      <c r="AV348" s="11" t="s">
        <v>85</v>
      </c>
      <c r="AW348" s="11" t="s">
        <v>35</v>
      </c>
      <c r="AX348" s="11" t="s">
        <v>83</v>
      </c>
      <c r="AY348" s="195" t="s">
        <v>135</v>
      </c>
    </row>
    <row r="349" spans="2:65" s="1" customFormat="1" ht="20.45" customHeight="1">
      <c r="B349" s="32"/>
      <c r="C349" s="172" t="s">
        <v>640</v>
      </c>
      <c r="D349" s="172" t="s">
        <v>137</v>
      </c>
      <c r="E349" s="173" t="s">
        <v>641</v>
      </c>
      <c r="F349" s="174" t="s">
        <v>642</v>
      </c>
      <c r="G349" s="175" t="s">
        <v>627</v>
      </c>
      <c r="H349" s="176">
        <v>1</v>
      </c>
      <c r="I349" s="177"/>
      <c r="J349" s="178">
        <f>ROUND(I349*H349,2)</f>
        <v>0</v>
      </c>
      <c r="K349" s="174" t="s">
        <v>141</v>
      </c>
      <c r="L349" s="36"/>
      <c r="M349" s="179" t="s">
        <v>1</v>
      </c>
      <c r="N349" s="180" t="s">
        <v>46</v>
      </c>
      <c r="O349" s="58"/>
      <c r="P349" s="181">
        <f>O349*H349</f>
        <v>0</v>
      </c>
      <c r="Q349" s="181">
        <v>0</v>
      </c>
      <c r="R349" s="181">
        <f>Q349*H349</f>
        <v>0</v>
      </c>
      <c r="S349" s="181">
        <v>0</v>
      </c>
      <c r="T349" s="182">
        <f>S349*H349</f>
        <v>0</v>
      </c>
      <c r="AR349" s="15" t="s">
        <v>628</v>
      </c>
      <c r="AT349" s="15" t="s">
        <v>137</v>
      </c>
      <c r="AU349" s="15" t="s">
        <v>85</v>
      </c>
      <c r="AY349" s="15" t="s">
        <v>135</v>
      </c>
      <c r="BE349" s="183">
        <f>IF(N349="základní",J349,0)</f>
        <v>0</v>
      </c>
      <c r="BF349" s="183">
        <f>IF(N349="snížená",J349,0)</f>
        <v>0</v>
      </c>
      <c r="BG349" s="183">
        <f>IF(N349="zákl. přenesená",J349,0)</f>
        <v>0</v>
      </c>
      <c r="BH349" s="183">
        <f>IF(N349="sníž. přenesená",J349,0)</f>
        <v>0</v>
      </c>
      <c r="BI349" s="183">
        <f>IF(N349="nulová",J349,0)</f>
        <v>0</v>
      </c>
      <c r="BJ349" s="15" t="s">
        <v>83</v>
      </c>
      <c r="BK349" s="183">
        <f>ROUND(I349*H349,2)</f>
        <v>0</v>
      </c>
      <c r="BL349" s="15" t="s">
        <v>628</v>
      </c>
      <c r="BM349" s="15" t="s">
        <v>643</v>
      </c>
    </row>
    <row r="350" spans="2:51" s="11" customFormat="1" ht="12">
      <c r="B350" s="184"/>
      <c r="C350" s="185"/>
      <c r="D350" s="186" t="s">
        <v>144</v>
      </c>
      <c r="E350" s="187" t="s">
        <v>1</v>
      </c>
      <c r="F350" s="188" t="s">
        <v>83</v>
      </c>
      <c r="G350" s="185"/>
      <c r="H350" s="189">
        <v>1</v>
      </c>
      <c r="I350" s="190"/>
      <c r="J350" s="185"/>
      <c r="K350" s="185"/>
      <c r="L350" s="191"/>
      <c r="M350" s="192"/>
      <c r="N350" s="193"/>
      <c r="O350" s="193"/>
      <c r="P350" s="193"/>
      <c r="Q350" s="193"/>
      <c r="R350" s="193"/>
      <c r="S350" s="193"/>
      <c r="T350" s="194"/>
      <c r="AT350" s="195" t="s">
        <v>144</v>
      </c>
      <c r="AU350" s="195" t="s">
        <v>85</v>
      </c>
      <c r="AV350" s="11" t="s">
        <v>85</v>
      </c>
      <c r="AW350" s="11" t="s">
        <v>35</v>
      </c>
      <c r="AX350" s="11" t="s">
        <v>83</v>
      </c>
      <c r="AY350" s="195" t="s">
        <v>135</v>
      </c>
    </row>
    <row r="351" spans="2:65" s="1" customFormat="1" ht="20.45" customHeight="1">
      <c r="B351" s="32"/>
      <c r="C351" s="172" t="s">
        <v>644</v>
      </c>
      <c r="D351" s="172" t="s">
        <v>137</v>
      </c>
      <c r="E351" s="173" t="s">
        <v>645</v>
      </c>
      <c r="F351" s="174" t="s">
        <v>646</v>
      </c>
      <c r="G351" s="175" t="s">
        <v>627</v>
      </c>
      <c r="H351" s="176">
        <v>1</v>
      </c>
      <c r="I351" s="177"/>
      <c r="J351" s="178">
        <f>ROUND(I351*H351,2)</f>
        <v>0</v>
      </c>
      <c r="K351" s="174" t="s">
        <v>141</v>
      </c>
      <c r="L351" s="36"/>
      <c r="M351" s="179" t="s">
        <v>1</v>
      </c>
      <c r="N351" s="180" t="s">
        <v>46</v>
      </c>
      <c r="O351" s="58"/>
      <c r="P351" s="181">
        <f>O351*H351</f>
        <v>0</v>
      </c>
      <c r="Q351" s="181">
        <v>0</v>
      </c>
      <c r="R351" s="181">
        <f>Q351*H351</f>
        <v>0</v>
      </c>
      <c r="S351" s="181">
        <v>0</v>
      </c>
      <c r="T351" s="182">
        <f>S351*H351</f>
        <v>0</v>
      </c>
      <c r="AR351" s="15" t="s">
        <v>628</v>
      </c>
      <c r="AT351" s="15" t="s">
        <v>137</v>
      </c>
      <c r="AU351" s="15" t="s">
        <v>85</v>
      </c>
      <c r="AY351" s="15" t="s">
        <v>135</v>
      </c>
      <c r="BE351" s="183">
        <f>IF(N351="základní",J351,0)</f>
        <v>0</v>
      </c>
      <c r="BF351" s="183">
        <f>IF(N351="snížená",J351,0)</f>
        <v>0</v>
      </c>
      <c r="BG351" s="183">
        <f>IF(N351="zákl. přenesená",J351,0)</f>
        <v>0</v>
      </c>
      <c r="BH351" s="183">
        <f>IF(N351="sníž. přenesená",J351,0)</f>
        <v>0</v>
      </c>
      <c r="BI351" s="183">
        <f>IF(N351="nulová",J351,0)</f>
        <v>0</v>
      </c>
      <c r="BJ351" s="15" t="s">
        <v>83</v>
      </c>
      <c r="BK351" s="183">
        <f>ROUND(I351*H351,2)</f>
        <v>0</v>
      </c>
      <c r="BL351" s="15" t="s">
        <v>628</v>
      </c>
      <c r="BM351" s="15" t="s">
        <v>647</v>
      </c>
    </row>
    <row r="352" spans="2:51" s="11" customFormat="1" ht="12">
      <c r="B352" s="184"/>
      <c r="C352" s="185"/>
      <c r="D352" s="186" t="s">
        <v>144</v>
      </c>
      <c r="E352" s="187" t="s">
        <v>1</v>
      </c>
      <c r="F352" s="188" t="s">
        <v>83</v>
      </c>
      <c r="G352" s="185"/>
      <c r="H352" s="189">
        <v>1</v>
      </c>
      <c r="I352" s="190"/>
      <c r="J352" s="185"/>
      <c r="K352" s="185"/>
      <c r="L352" s="191"/>
      <c r="M352" s="192"/>
      <c r="N352" s="193"/>
      <c r="O352" s="193"/>
      <c r="P352" s="193"/>
      <c r="Q352" s="193"/>
      <c r="R352" s="193"/>
      <c r="S352" s="193"/>
      <c r="T352" s="194"/>
      <c r="AT352" s="195" t="s">
        <v>144</v>
      </c>
      <c r="AU352" s="195" t="s">
        <v>85</v>
      </c>
      <c r="AV352" s="11" t="s">
        <v>85</v>
      </c>
      <c r="AW352" s="11" t="s">
        <v>35</v>
      </c>
      <c r="AX352" s="11" t="s">
        <v>83</v>
      </c>
      <c r="AY352" s="195" t="s">
        <v>135</v>
      </c>
    </row>
    <row r="353" spans="2:63" s="10" customFormat="1" ht="22.9" customHeight="1">
      <c r="B353" s="156"/>
      <c r="C353" s="157"/>
      <c r="D353" s="158" t="s">
        <v>74</v>
      </c>
      <c r="E353" s="170" t="s">
        <v>648</v>
      </c>
      <c r="F353" s="170" t="s">
        <v>649</v>
      </c>
      <c r="G353" s="157"/>
      <c r="H353" s="157"/>
      <c r="I353" s="160"/>
      <c r="J353" s="171">
        <f>BK353</f>
        <v>0</v>
      </c>
      <c r="K353" s="157"/>
      <c r="L353" s="162"/>
      <c r="M353" s="163"/>
      <c r="N353" s="164"/>
      <c r="O353" s="164"/>
      <c r="P353" s="165">
        <f>SUM(P354:P359)</f>
        <v>0</v>
      </c>
      <c r="Q353" s="164"/>
      <c r="R353" s="165">
        <f>SUM(R354:R359)</f>
        <v>0</v>
      </c>
      <c r="S353" s="164"/>
      <c r="T353" s="166">
        <f>SUM(T354:T359)</f>
        <v>0</v>
      </c>
      <c r="AR353" s="167" t="s">
        <v>165</v>
      </c>
      <c r="AT353" s="168" t="s">
        <v>74</v>
      </c>
      <c r="AU353" s="168" t="s">
        <v>83</v>
      </c>
      <c r="AY353" s="167" t="s">
        <v>135</v>
      </c>
      <c r="BK353" s="169">
        <f>SUM(BK354:BK359)</f>
        <v>0</v>
      </c>
    </row>
    <row r="354" spans="2:65" s="1" customFormat="1" ht="20.45" customHeight="1">
      <c r="B354" s="32"/>
      <c r="C354" s="172" t="s">
        <v>650</v>
      </c>
      <c r="D354" s="172" t="s">
        <v>137</v>
      </c>
      <c r="E354" s="173" t="s">
        <v>651</v>
      </c>
      <c r="F354" s="174" t="s">
        <v>652</v>
      </c>
      <c r="G354" s="175" t="s">
        <v>627</v>
      </c>
      <c r="H354" s="176">
        <v>1</v>
      </c>
      <c r="I354" s="177"/>
      <c r="J354" s="178">
        <f>ROUND(I354*H354,2)</f>
        <v>0</v>
      </c>
      <c r="K354" s="174" t="s">
        <v>141</v>
      </c>
      <c r="L354" s="36"/>
      <c r="M354" s="179" t="s">
        <v>1</v>
      </c>
      <c r="N354" s="180" t="s">
        <v>46</v>
      </c>
      <c r="O354" s="58"/>
      <c r="P354" s="181">
        <f>O354*H354</f>
        <v>0</v>
      </c>
      <c r="Q354" s="181">
        <v>0</v>
      </c>
      <c r="R354" s="181">
        <f>Q354*H354</f>
        <v>0</v>
      </c>
      <c r="S354" s="181">
        <v>0</v>
      </c>
      <c r="T354" s="182">
        <f>S354*H354</f>
        <v>0</v>
      </c>
      <c r="AR354" s="15" t="s">
        <v>628</v>
      </c>
      <c r="AT354" s="15" t="s">
        <v>137</v>
      </c>
      <c r="AU354" s="15" t="s">
        <v>85</v>
      </c>
      <c r="AY354" s="15" t="s">
        <v>135</v>
      </c>
      <c r="BE354" s="183">
        <f>IF(N354="základní",J354,0)</f>
        <v>0</v>
      </c>
      <c r="BF354" s="183">
        <f>IF(N354="snížená",J354,0)</f>
        <v>0</v>
      </c>
      <c r="BG354" s="183">
        <f>IF(N354="zákl. přenesená",J354,0)</f>
        <v>0</v>
      </c>
      <c r="BH354" s="183">
        <f>IF(N354="sníž. přenesená",J354,0)</f>
        <v>0</v>
      </c>
      <c r="BI354" s="183">
        <f>IF(N354="nulová",J354,0)</f>
        <v>0</v>
      </c>
      <c r="BJ354" s="15" t="s">
        <v>83</v>
      </c>
      <c r="BK354" s="183">
        <f>ROUND(I354*H354,2)</f>
        <v>0</v>
      </c>
      <c r="BL354" s="15" t="s">
        <v>628</v>
      </c>
      <c r="BM354" s="15" t="s">
        <v>653</v>
      </c>
    </row>
    <row r="355" spans="2:51" s="11" customFormat="1" ht="12">
      <c r="B355" s="184"/>
      <c r="C355" s="185"/>
      <c r="D355" s="186" t="s">
        <v>144</v>
      </c>
      <c r="E355" s="187" t="s">
        <v>1</v>
      </c>
      <c r="F355" s="188" t="s">
        <v>83</v>
      </c>
      <c r="G355" s="185"/>
      <c r="H355" s="189">
        <v>1</v>
      </c>
      <c r="I355" s="190"/>
      <c r="J355" s="185"/>
      <c r="K355" s="185"/>
      <c r="L355" s="191"/>
      <c r="M355" s="192"/>
      <c r="N355" s="193"/>
      <c r="O355" s="193"/>
      <c r="P355" s="193"/>
      <c r="Q355" s="193"/>
      <c r="R355" s="193"/>
      <c r="S355" s="193"/>
      <c r="T355" s="194"/>
      <c r="AT355" s="195" t="s">
        <v>144</v>
      </c>
      <c r="AU355" s="195" t="s">
        <v>85</v>
      </c>
      <c r="AV355" s="11" t="s">
        <v>85</v>
      </c>
      <c r="AW355" s="11" t="s">
        <v>35</v>
      </c>
      <c r="AX355" s="11" t="s">
        <v>83</v>
      </c>
      <c r="AY355" s="195" t="s">
        <v>135</v>
      </c>
    </row>
    <row r="356" spans="2:65" s="1" customFormat="1" ht="20.45" customHeight="1">
      <c r="B356" s="32"/>
      <c r="C356" s="172" t="s">
        <v>654</v>
      </c>
      <c r="D356" s="172" t="s">
        <v>137</v>
      </c>
      <c r="E356" s="173" t="s">
        <v>655</v>
      </c>
      <c r="F356" s="174" t="s">
        <v>656</v>
      </c>
      <c r="G356" s="175" t="s">
        <v>627</v>
      </c>
      <c r="H356" s="176">
        <v>1</v>
      </c>
      <c r="I356" s="177"/>
      <c r="J356" s="178">
        <f>ROUND(I356*H356,2)</f>
        <v>0</v>
      </c>
      <c r="K356" s="174" t="s">
        <v>141</v>
      </c>
      <c r="L356" s="36"/>
      <c r="M356" s="179" t="s">
        <v>1</v>
      </c>
      <c r="N356" s="180" t="s">
        <v>46</v>
      </c>
      <c r="O356" s="58"/>
      <c r="P356" s="181">
        <f>O356*H356</f>
        <v>0</v>
      </c>
      <c r="Q356" s="181">
        <v>0</v>
      </c>
      <c r="R356" s="181">
        <f>Q356*H356</f>
        <v>0</v>
      </c>
      <c r="S356" s="181">
        <v>0</v>
      </c>
      <c r="T356" s="182">
        <f>S356*H356</f>
        <v>0</v>
      </c>
      <c r="AR356" s="15" t="s">
        <v>628</v>
      </c>
      <c r="AT356" s="15" t="s">
        <v>137</v>
      </c>
      <c r="AU356" s="15" t="s">
        <v>85</v>
      </c>
      <c r="AY356" s="15" t="s">
        <v>135</v>
      </c>
      <c r="BE356" s="183">
        <f>IF(N356="základní",J356,0)</f>
        <v>0</v>
      </c>
      <c r="BF356" s="183">
        <f>IF(N356="snížená",J356,0)</f>
        <v>0</v>
      </c>
      <c r="BG356" s="183">
        <f>IF(N356="zákl. přenesená",J356,0)</f>
        <v>0</v>
      </c>
      <c r="BH356" s="183">
        <f>IF(N356="sníž. přenesená",J356,0)</f>
        <v>0</v>
      </c>
      <c r="BI356" s="183">
        <f>IF(N356="nulová",J356,0)</f>
        <v>0</v>
      </c>
      <c r="BJ356" s="15" t="s">
        <v>83</v>
      </c>
      <c r="BK356" s="183">
        <f>ROUND(I356*H356,2)</f>
        <v>0</v>
      </c>
      <c r="BL356" s="15" t="s">
        <v>628</v>
      </c>
      <c r="BM356" s="15" t="s">
        <v>657</v>
      </c>
    </row>
    <row r="357" spans="2:51" s="11" customFormat="1" ht="12">
      <c r="B357" s="184"/>
      <c r="C357" s="185"/>
      <c r="D357" s="186" t="s">
        <v>144</v>
      </c>
      <c r="E357" s="187" t="s">
        <v>1</v>
      </c>
      <c r="F357" s="188" t="s">
        <v>83</v>
      </c>
      <c r="G357" s="185"/>
      <c r="H357" s="189">
        <v>1</v>
      </c>
      <c r="I357" s="190"/>
      <c r="J357" s="185"/>
      <c r="K357" s="185"/>
      <c r="L357" s="191"/>
      <c r="M357" s="192"/>
      <c r="N357" s="193"/>
      <c r="O357" s="193"/>
      <c r="P357" s="193"/>
      <c r="Q357" s="193"/>
      <c r="R357" s="193"/>
      <c r="S357" s="193"/>
      <c r="T357" s="194"/>
      <c r="AT357" s="195" t="s">
        <v>144</v>
      </c>
      <c r="AU357" s="195" t="s">
        <v>85</v>
      </c>
      <c r="AV357" s="11" t="s">
        <v>85</v>
      </c>
      <c r="AW357" s="11" t="s">
        <v>35</v>
      </c>
      <c r="AX357" s="11" t="s">
        <v>83</v>
      </c>
      <c r="AY357" s="195" t="s">
        <v>135</v>
      </c>
    </row>
    <row r="358" spans="2:65" s="1" customFormat="1" ht="20.45" customHeight="1">
      <c r="B358" s="32"/>
      <c r="C358" s="172" t="s">
        <v>658</v>
      </c>
      <c r="D358" s="172" t="s">
        <v>137</v>
      </c>
      <c r="E358" s="173" t="s">
        <v>659</v>
      </c>
      <c r="F358" s="174" t="s">
        <v>660</v>
      </c>
      <c r="G358" s="175" t="s">
        <v>627</v>
      </c>
      <c r="H358" s="176">
        <v>1</v>
      </c>
      <c r="I358" s="177"/>
      <c r="J358" s="178">
        <f>ROUND(I358*H358,2)</f>
        <v>0</v>
      </c>
      <c r="K358" s="174" t="s">
        <v>141</v>
      </c>
      <c r="L358" s="36"/>
      <c r="M358" s="179" t="s">
        <v>1</v>
      </c>
      <c r="N358" s="180" t="s">
        <v>46</v>
      </c>
      <c r="O358" s="58"/>
      <c r="P358" s="181">
        <f>O358*H358</f>
        <v>0</v>
      </c>
      <c r="Q358" s="181">
        <v>0</v>
      </c>
      <c r="R358" s="181">
        <f>Q358*H358</f>
        <v>0</v>
      </c>
      <c r="S358" s="181">
        <v>0</v>
      </c>
      <c r="T358" s="182">
        <f>S358*H358</f>
        <v>0</v>
      </c>
      <c r="AR358" s="15" t="s">
        <v>628</v>
      </c>
      <c r="AT358" s="15" t="s">
        <v>137</v>
      </c>
      <c r="AU358" s="15" t="s">
        <v>85</v>
      </c>
      <c r="AY358" s="15" t="s">
        <v>135</v>
      </c>
      <c r="BE358" s="183">
        <f>IF(N358="základní",J358,0)</f>
        <v>0</v>
      </c>
      <c r="BF358" s="183">
        <f>IF(N358="snížená",J358,0)</f>
        <v>0</v>
      </c>
      <c r="BG358" s="183">
        <f>IF(N358="zákl. přenesená",J358,0)</f>
        <v>0</v>
      </c>
      <c r="BH358" s="183">
        <f>IF(N358="sníž. přenesená",J358,0)</f>
        <v>0</v>
      </c>
      <c r="BI358" s="183">
        <f>IF(N358="nulová",J358,0)</f>
        <v>0</v>
      </c>
      <c r="BJ358" s="15" t="s">
        <v>83</v>
      </c>
      <c r="BK358" s="183">
        <f>ROUND(I358*H358,2)</f>
        <v>0</v>
      </c>
      <c r="BL358" s="15" t="s">
        <v>628</v>
      </c>
      <c r="BM358" s="15" t="s">
        <v>661</v>
      </c>
    </row>
    <row r="359" spans="2:51" s="11" customFormat="1" ht="12">
      <c r="B359" s="184"/>
      <c r="C359" s="185"/>
      <c r="D359" s="186" t="s">
        <v>144</v>
      </c>
      <c r="E359" s="187" t="s">
        <v>1</v>
      </c>
      <c r="F359" s="188" t="s">
        <v>83</v>
      </c>
      <c r="G359" s="185"/>
      <c r="H359" s="189">
        <v>1</v>
      </c>
      <c r="I359" s="190"/>
      <c r="J359" s="185"/>
      <c r="K359" s="185"/>
      <c r="L359" s="191"/>
      <c r="M359" s="228"/>
      <c r="N359" s="229"/>
      <c r="O359" s="229"/>
      <c r="P359" s="229"/>
      <c r="Q359" s="229"/>
      <c r="R359" s="229"/>
      <c r="S359" s="229"/>
      <c r="T359" s="230"/>
      <c r="AT359" s="195" t="s">
        <v>144</v>
      </c>
      <c r="AU359" s="195" t="s">
        <v>85</v>
      </c>
      <c r="AV359" s="11" t="s">
        <v>85</v>
      </c>
      <c r="AW359" s="11" t="s">
        <v>35</v>
      </c>
      <c r="AX359" s="11" t="s">
        <v>83</v>
      </c>
      <c r="AY359" s="195" t="s">
        <v>135</v>
      </c>
    </row>
    <row r="360" spans="2:12" s="1" customFormat="1" ht="6.95" customHeight="1">
      <c r="B360" s="44"/>
      <c r="C360" s="45"/>
      <c r="D360" s="45"/>
      <c r="E360" s="45"/>
      <c r="F360" s="45"/>
      <c r="G360" s="45"/>
      <c r="H360" s="45"/>
      <c r="I360" s="123"/>
      <c r="J360" s="45"/>
      <c r="K360" s="45"/>
      <c r="L360" s="36"/>
    </row>
  </sheetData>
  <sheetProtection algorithmName="SHA-512" hashValue="A3M5XLqqcZ5H+Gr3/+A3Dc/kuy3bxzBua04JrtGB84i2rhf54v8bSmYit0ZpIliy5c+Lg/7AranelDLDhpjFww==" saltValue="bkkDPRCM2D1fRH3FnJ3InIEb0D3bIlR5g0meOdgMG+ajw7xM4eXOePJFkGiY1KvsVGhTQL4sBRNT6qo09EESTQ==" spinCount="100000" sheet="1" objects="1" scenarios="1" formatColumns="0" formatRows="0" autoFilter="0"/>
  <autoFilter ref="C95:K359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7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11.421875" style="0" customWidth="1"/>
    <col min="9" max="9" width="13.28125" style="95" customWidth="1"/>
    <col min="10" max="10" width="20.140625" style="0" customWidth="1"/>
    <col min="11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5" t="s">
        <v>88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85</v>
      </c>
    </row>
    <row r="4" spans="2:46" ht="24.95" customHeight="1">
      <c r="B4" s="18"/>
      <c r="D4" s="99" t="s">
        <v>94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4.45" customHeight="1">
      <c r="B7" s="18"/>
      <c r="E7" s="273" t="str">
        <f>'Rekapitulace stavby'!K6</f>
        <v>Multifunkční hřiště, street workout a agility - Zadní Vinohrady - Chomutov</v>
      </c>
      <c r="F7" s="274"/>
      <c r="G7" s="274"/>
      <c r="H7" s="274"/>
      <c r="L7" s="18"/>
    </row>
    <row r="8" spans="2:12" s="1" customFormat="1" ht="12" customHeight="1">
      <c r="B8" s="36"/>
      <c r="D8" s="100" t="s">
        <v>95</v>
      </c>
      <c r="I8" s="101"/>
      <c r="L8" s="36"/>
    </row>
    <row r="9" spans="2:12" s="1" customFormat="1" ht="36.95" customHeight="1">
      <c r="B9" s="36"/>
      <c r="E9" s="275" t="s">
        <v>662</v>
      </c>
      <c r="F9" s="276"/>
      <c r="G9" s="276"/>
      <c r="H9" s="276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89</v>
      </c>
      <c r="I11" s="102" t="s">
        <v>20</v>
      </c>
      <c r="J11" s="15" t="s">
        <v>21</v>
      </c>
      <c r="L11" s="36"/>
    </row>
    <row r="12" spans="2:12" s="1" customFormat="1" ht="12" customHeight="1">
      <c r="B12" s="36"/>
      <c r="D12" s="100" t="s">
        <v>22</v>
      </c>
      <c r="F12" s="15" t="s">
        <v>23</v>
      </c>
      <c r="I12" s="102" t="s">
        <v>24</v>
      </c>
      <c r="J12" s="103" t="str">
        <f>'Rekapitulace stavby'!AN8</f>
        <v>19. 7. 2018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26</v>
      </c>
      <c r="I14" s="102" t="s">
        <v>27</v>
      </c>
      <c r="J14" s="15" t="s">
        <v>1</v>
      </c>
      <c r="L14" s="36"/>
    </row>
    <row r="15" spans="2:12" s="1" customFormat="1" ht="18" customHeight="1">
      <c r="B15" s="36"/>
      <c r="E15" s="15" t="s">
        <v>28</v>
      </c>
      <c r="I15" s="102" t="s">
        <v>29</v>
      </c>
      <c r="J15" s="15" t="s">
        <v>1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27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77" t="str">
        <f>'Rekapitulace stavby'!E14</f>
        <v>Vyplň údaj</v>
      </c>
      <c r="F18" s="278"/>
      <c r="G18" s="278"/>
      <c r="H18" s="278"/>
      <c r="I18" s="102" t="s">
        <v>29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27</v>
      </c>
      <c r="J20" s="15" t="s">
        <v>33</v>
      </c>
      <c r="L20" s="36"/>
    </row>
    <row r="21" spans="2:12" s="1" customFormat="1" ht="18" customHeight="1">
      <c r="B21" s="36"/>
      <c r="E21" s="15" t="s">
        <v>34</v>
      </c>
      <c r="I21" s="102" t="s">
        <v>29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27</v>
      </c>
      <c r="J23" s="15" t="s">
        <v>37</v>
      </c>
      <c r="L23" s="36"/>
    </row>
    <row r="24" spans="2:12" s="1" customFormat="1" ht="18" customHeight="1">
      <c r="B24" s="36"/>
      <c r="E24" s="15" t="s">
        <v>38</v>
      </c>
      <c r="I24" s="102" t="s">
        <v>29</v>
      </c>
      <c r="J24" s="15" t="s">
        <v>1</v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39</v>
      </c>
      <c r="I26" s="101"/>
      <c r="L26" s="36"/>
    </row>
    <row r="27" spans="2:12" s="6" customFormat="1" ht="71.45" customHeight="1">
      <c r="B27" s="104"/>
      <c r="E27" s="279" t="s">
        <v>97</v>
      </c>
      <c r="F27" s="279"/>
      <c r="G27" s="279"/>
      <c r="H27" s="279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41</v>
      </c>
      <c r="I30" s="101"/>
      <c r="J30" s="108">
        <f>ROUND(J92,2)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43</v>
      </c>
      <c r="I32" s="110" t="s">
        <v>42</v>
      </c>
      <c r="J32" s="109" t="s">
        <v>44</v>
      </c>
      <c r="L32" s="36"/>
    </row>
    <row r="33" spans="2:12" s="1" customFormat="1" ht="14.45" customHeight="1">
      <c r="B33" s="36"/>
      <c r="D33" s="100" t="s">
        <v>45</v>
      </c>
      <c r="E33" s="100" t="s">
        <v>46</v>
      </c>
      <c r="F33" s="111">
        <f>ROUND((SUM(BE92:BE256)),2)</f>
        <v>0</v>
      </c>
      <c r="I33" s="112">
        <v>0.21</v>
      </c>
      <c r="J33" s="111">
        <f>ROUND(((SUM(BE92:BE256))*I33),2)</f>
        <v>0</v>
      </c>
      <c r="L33" s="36"/>
    </row>
    <row r="34" spans="2:12" s="1" customFormat="1" ht="14.45" customHeight="1">
      <c r="B34" s="36"/>
      <c r="E34" s="100" t="s">
        <v>47</v>
      </c>
      <c r="F34" s="111">
        <f>ROUND((SUM(BF92:BF256)),2)</f>
        <v>0</v>
      </c>
      <c r="I34" s="112">
        <v>0.15</v>
      </c>
      <c r="J34" s="111">
        <f>ROUND(((SUM(BF92:BF256))*I34),2)</f>
        <v>0</v>
      </c>
      <c r="L34" s="36"/>
    </row>
    <row r="35" spans="2:12" s="1" customFormat="1" ht="14.45" customHeight="1" hidden="1">
      <c r="B35" s="36"/>
      <c r="E35" s="100" t="s">
        <v>48</v>
      </c>
      <c r="F35" s="111">
        <f>ROUND((SUM(BG92:BG256)),2)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49</v>
      </c>
      <c r="F36" s="111">
        <f>ROUND((SUM(BH92:BH256)),2)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50</v>
      </c>
      <c r="F37" s="111">
        <f>ROUND((SUM(BI92:BI256)),2)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51</v>
      </c>
      <c r="E39" s="115"/>
      <c r="F39" s="115"/>
      <c r="G39" s="116" t="s">
        <v>52</v>
      </c>
      <c r="H39" s="117" t="s">
        <v>53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98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4.45" customHeight="1">
      <c r="B48" s="32"/>
      <c r="C48" s="33"/>
      <c r="D48" s="33"/>
      <c r="E48" s="271" t="str">
        <f>E7</f>
        <v>Multifunkční hřiště, street workout a agility - Zadní Vinohrady - Chomutov</v>
      </c>
      <c r="F48" s="272"/>
      <c r="G48" s="272"/>
      <c r="H48" s="272"/>
      <c r="I48" s="101"/>
      <c r="J48" s="33"/>
      <c r="K48" s="33"/>
      <c r="L48" s="36"/>
    </row>
    <row r="49" spans="2:12" s="1" customFormat="1" ht="12" customHeight="1">
      <c r="B49" s="32"/>
      <c r="C49" s="27" t="s">
        <v>95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4.45" customHeight="1">
      <c r="B50" s="32"/>
      <c r="C50" s="33"/>
      <c r="D50" s="33"/>
      <c r="E50" s="256" t="str">
        <f>E9</f>
        <v>IO03 - 03 Agility</v>
      </c>
      <c r="F50" s="255"/>
      <c r="G50" s="255"/>
      <c r="H50" s="255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22</v>
      </c>
      <c r="D52" s="33"/>
      <c r="E52" s="33"/>
      <c r="F52" s="25" t="str">
        <f>F12</f>
        <v>Chomutov</v>
      </c>
      <c r="G52" s="33"/>
      <c r="H52" s="33"/>
      <c r="I52" s="102" t="s">
        <v>24</v>
      </c>
      <c r="J52" s="53" t="str">
        <f>IF(J12="","",J12)</f>
        <v>19. 7. 2018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2.6" customHeight="1">
      <c r="B54" s="32"/>
      <c r="C54" s="27" t="s">
        <v>26</v>
      </c>
      <c r="D54" s="33"/>
      <c r="E54" s="33"/>
      <c r="F54" s="25" t="str">
        <f>E15</f>
        <v>Statutární město Chomutov</v>
      </c>
      <c r="G54" s="33"/>
      <c r="H54" s="33"/>
      <c r="I54" s="102" t="s">
        <v>32</v>
      </c>
      <c r="J54" s="30" t="str">
        <f>E21</f>
        <v>ing.Břetislav Sedláček</v>
      </c>
      <c r="K54" s="33"/>
      <c r="L54" s="36"/>
    </row>
    <row r="55" spans="2:12" s="1" customFormat="1" ht="12.6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>Švandrlík Milan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99</v>
      </c>
      <c r="D57" s="128"/>
      <c r="E57" s="128"/>
      <c r="F57" s="128"/>
      <c r="G57" s="128"/>
      <c r="H57" s="128"/>
      <c r="I57" s="129"/>
      <c r="J57" s="130" t="s">
        <v>100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101</v>
      </c>
      <c r="D59" s="33"/>
      <c r="E59" s="33"/>
      <c r="F59" s="33"/>
      <c r="G59" s="33"/>
      <c r="H59" s="33"/>
      <c r="I59" s="101"/>
      <c r="J59" s="71">
        <f>J92</f>
        <v>0</v>
      </c>
      <c r="K59" s="33"/>
      <c r="L59" s="36"/>
      <c r="AU59" s="15" t="s">
        <v>102</v>
      </c>
    </row>
    <row r="60" spans="2:12" s="7" customFormat="1" ht="24.95" customHeight="1">
      <c r="B60" s="132"/>
      <c r="C60" s="133"/>
      <c r="D60" s="134" t="s">
        <v>103</v>
      </c>
      <c r="E60" s="135"/>
      <c r="F60" s="135"/>
      <c r="G60" s="135"/>
      <c r="H60" s="135"/>
      <c r="I60" s="136"/>
      <c r="J60" s="137">
        <f>J93</f>
        <v>0</v>
      </c>
      <c r="K60" s="133"/>
      <c r="L60" s="138"/>
    </row>
    <row r="61" spans="2:12" s="8" customFormat="1" ht="19.9" customHeight="1">
      <c r="B61" s="139"/>
      <c r="C61" s="140"/>
      <c r="D61" s="141" t="s">
        <v>104</v>
      </c>
      <c r="E61" s="142"/>
      <c r="F61" s="142"/>
      <c r="G61" s="142"/>
      <c r="H61" s="142"/>
      <c r="I61" s="143"/>
      <c r="J61" s="144">
        <f>J94</f>
        <v>0</v>
      </c>
      <c r="K61" s="140"/>
      <c r="L61" s="145"/>
    </row>
    <row r="62" spans="2:12" s="8" customFormat="1" ht="19.9" customHeight="1">
      <c r="B62" s="139"/>
      <c r="C62" s="140"/>
      <c r="D62" s="141" t="s">
        <v>105</v>
      </c>
      <c r="E62" s="142"/>
      <c r="F62" s="142"/>
      <c r="G62" s="142"/>
      <c r="H62" s="142"/>
      <c r="I62" s="143"/>
      <c r="J62" s="144">
        <f>J159</f>
        <v>0</v>
      </c>
      <c r="K62" s="140"/>
      <c r="L62" s="145"/>
    </row>
    <row r="63" spans="2:12" s="8" customFormat="1" ht="19.9" customHeight="1">
      <c r="B63" s="139"/>
      <c r="C63" s="140"/>
      <c r="D63" s="141" t="s">
        <v>106</v>
      </c>
      <c r="E63" s="142"/>
      <c r="F63" s="142"/>
      <c r="G63" s="142"/>
      <c r="H63" s="142"/>
      <c r="I63" s="143"/>
      <c r="J63" s="144">
        <f>J170</f>
        <v>0</v>
      </c>
      <c r="K63" s="140"/>
      <c r="L63" s="145"/>
    </row>
    <row r="64" spans="2:12" s="8" customFormat="1" ht="19.9" customHeight="1">
      <c r="B64" s="139"/>
      <c r="C64" s="140"/>
      <c r="D64" s="141" t="s">
        <v>108</v>
      </c>
      <c r="E64" s="142"/>
      <c r="F64" s="142"/>
      <c r="G64" s="142"/>
      <c r="H64" s="142"/>
      <c r="I64" s="143"/>
      <c r="J64" s="144">
        <f>J195</f>
        <v>0</v>
      </c>
      <c r="K64" s="140"/>
      <c r="L64" s="145"/>
    </row>
    <row r="65" spans="2:12" s="8" customFormat="1" ht="19.9" customHeight="1">
      <c r="B65" s="139"/>
      <c r="C65" s="140"/>
      <c r="D65" s="141" t="s">
        <v>109</v>
      </c>
      <c r="E65" s="142"/>
      <c r="F65" s="142"/>
      <c r="G65" s="142"/>
      <c r="H65" s="142"/>
      <c r="I65" s="143"/>
      <c r="J65" s="144">
        <f>J216</f>
        <v>0</v>
      </c>
      <c r="K65" s="140"/>
      <c r="L65" s="145"/>
    </row>
    <row r="66" spans="2:12" s="8" customFormat="1" ht="19.9" customHeight="1">
      <c r="B66" s="139"/>
      <c r="C66" s="140"/>
      <c r="D66" s="141" t="s">
        <v>110</v>
      </c>
      <c r="E66" s="142"/>
      <c r="F66" s="142"/>
      <c r="G66" s="142"/>
      <c r="H66" s="142"/>
      <c r="I66" s="143"/>
      <c r="J66" s="144">
        <f>J232</f>
        <v>0</v>
      </c>
      <c r="K66" s="140"/>
      <c r="L66" s="145"/>
    </row>
    <row r="67" spans="2:12" s="7" customFormat="1" ht="24.95" customHeight="1">
      <c r="B67" s="132"/>
      <c r="C67" s="133"/>
      <c r="D67" s="134" t="s">
        <v>111</v>
      </c>
      <c r="E67" s="135"/>
      <c r="F67" s="135"/>
      <c r="G67" s="135"/>
      <c r="H67" s="135"/>
      <c r="I67" s="136"/>
      <c r="J67" s="137">
        <f>J234</f>
        <v>0</v>
      </c>
      <c r="K67" s="133"/>
      <c r="L67" s="138"/>
    </row>
    <row r="68" spans="2:12" s="8" customFormat="1" ht="19.9" customHeight="1">
      <c r="B68" s="139"/>
      <c r="C68" s="140"/>
      <c r="D68" s="141" t="s">
        <v>112</v>
      </c>
      <c r="E68" s="142"/>
      <c r="F68" s="142"/>
      <c r="G68" s="142"/>
      <c r="H68" s="142"/>
      <c r="I68" s="143"/>
      <c r="J68" s="144">
        <f>J235</f>
        <v>0</v>
      </c>
      <c r="K68" s="140"/>
      <c r="L68" s="145"/>
    </row>
    <row r="69" spans="2:12" s="7" customFormat="1" ht="24.95" customHeight="1">
      <c r="B69" s="132"/>
      <c r="C69" s="133"/>
      <c r="D69" s="134" t="s">
        <v>116</v>
      </c>
      <c r="E69" s="135"/>
      <c r="F69" s="135"/>
      <c r="G69" s="135"/>
      <c r="H69" s="135"/>
      <c r="I69" s="136"/>
      <c r="J69" s="137">
        <f>J239</f>
        <v>0</v>
      </c>
      <c r="K69" s="133"/>
      <c r="L69" s="138"/>
    </row>
    <row r="70" spans="2:12" s="8" customFormat="1" ht="19.9" customHeight="1">
      <c r="B70" s="139"/>
      <c r="C70" s="140"/>
      <c r="D70" s="141" t="s">
        <v>117</v>
      </c>
      <c r="E70" s="142"/>
      <c r="F70" s="142"/>
      <c r="G70" s="142"/>
      <c r="H70" s="142"/>
      <c r="I70" s="143"/>
      <c r="J70" s="144">
        <f>J240</f>
        <v>0</v>
      </c>
      <c r="K70" s="140"/>
      <c r="L70" s="145"/>
    </row>
    <row r="71" spans="2:12" s="8" customFormat="1" ht="19.9" customHeight="1">
      <c r="B71" s="139"/>
      <c r="C71" s="140"/>
      <c r="D71" s="141" t="s">
        <v>118</v>
      </c>
      <c r="E71" s="142"/>
      <c r="F71" s="142"/>
      <c r="G71" s="142"/>
      <c r="H71" s="142"/>
      <c r="I71" s="143"/>
      <c r="J71" s="144">
        <f>J245</f>
        <v>0</v>
      </c>
      <c r="K71" s="140"/>
      <c r="L71" s="145"/>
    </row>
    <row r="72" spans="2:12" s="8" customFormat="1" ht="19.9" customHeight="1">
      <c r="B72" s="139"/>
      <c r="C72" s="140"/>
      <c r="D72" s="141" t="s">
        <v>119</v>
      </c>
      <c r="E72" s="142"/>
      <c r="F72" s="142"/>
      <c r="G72" s="142"/>
      <c r="H72" s="142"/>
      <c r="I72" s="143"/>
      <c r="J72" s="144">
        <f>J252</f>
        <v>0</v>
      </c>
      <c r="K72" s="140"/>
      <c r="L72" s="145"/>
    </row>
    <row r="73" spans="2:12" s="1" customFormat="1" ht="21.75" customHeight="1">
      <c r="B73" s="32"/>
      <c r="C73" s="33"/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6.95" customHeight="1">
      <c r="B74" s="44"/>
      <c r="C74" s="45"/>
      <c r="D74" s="45"/>
      <c r="E74" s="45"/>
      <c r="F74" s="45"/>
      <c r="G74" s="45"/>
      <c r="H74" s="45"/>
      <c r="I74" s="123"/>
      <c r="J74" s="45"/>
      <c r="K74" s="45"/>
      <c r="L74" s="36"/>
    </row>
    <row r="78" spans="2:12" s="1" customFormat="1" ht="6.95" customHeight="1">
      <c r="B78" s="46"/>
      <c r="C78" s="47"/>
      <c r="D78" s="47"/>
      <c r="E78" s="47"/>
      <c r="F78" s="47"/>
      <c r="G78" s="47"/>
      <c r="H78" s="47"/>
      <c r="I78" s="126"/>
      <c r="J78" s="47"/>
      <c r="K78" s="47"/>
      <c r="L78" s="36"/>
    </row>
    <row r="79" spans="2:12" s="1" customFormat="1" ht="24.95" customHeight="1">
      <c r="B79" s="32"/>
      <c r="C79" s="21" t="s">
        <v>120</v>
      </c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6.95" customHeight="1">
      <c r="B80" s="32"/>
      <c r="C80" s="33"/>
      <c r="D80" s="33"/>
      <c r="E80" s="33"/>
      <c r="F80" s="33"/>
      <c r="G80" s="33"/>
      <c r="H80" s="33"/>
      <c r="I80" s="101"/>
      <c r="J80" s="33"/>
      <c r="K80" s="33"/>
      <c r="L80" s="36"/>
    </row>
    <row r="81" spans="2:12" s="1" customFormat="1" ht="12" customHeight="1">
      <c r="B81" s="32"/>
      <c r="C81" s="27" t="s">
        <v>16</v>
      </c>
      <c r="D81" s="33"/>
      <c r="E81" s="33"/>
      <c r="F81" s="33"/>
      <c r="G81" s="33"/>
      <c r="H81" s="33"/>
      <c r="I81" s="101"/>
      <c r="J81" s="33"/>
      <c r="K81" s="33"/>
      <c r="L81" s="36"/>
    </row>
    <row r="82" spans="2:12" s="1" customFormat="1" ht="14.45" customHeight="1">
      <c r="B82" s="32"/>
      <c r="C82" s="33"/>
      <c r="D82" s="33"/>
      <c r="E82" s="271" t="str">
        <f>E7</f>
        <v>Multifunkční hřiště, street workout a agility - Zadní Vinohrady - Chomutov</v>
      </c>
      <c r="F82" s="272"/>
      <c r="G82" s="272"/>
      <c r="H82" s="272"/>
      <c r="I82" s="101"/>
      <c r="J82" s="33"/>
      <c r="K82" s="33"/>
      <c r="L82" s="36"/>
    </row>
    <row r="83" spans="2:12" s="1" customFormat="1" ht="12" customHeight="1">
      <c r="B83" s="32"/>
      <c r="C83" s="27" t="s">
        <v>95</v>
      </c>
      <c r="D83" s="33"/>
      <c r="E83" s="33"/>
      <c r="F83" s="33"/>
      <c r="G83" s="33"/>
      <c r="H83" s="33"/>
      <c r="I83" s="101"/>
      <c r="J83" s="33"/>
      <c r="K83" s="33"/>
      <c r="L83" s="36"/>
    </row>
    <row r="84" spans="2:12" s="1" customFormat="1" ht="14.45" customHeight="1">
      <c r="B84" s="32"/>
      <c r="C84" s="33"/>
      <c r="D84" s="33"/>
      <c r="E84" s="256" t="str">
        <f>E9</f>
        <v>IO03 - 03 Agility</v>
      </c>
      <c r="F84" s="255"/>
      <c r="G84" s="255"/>
      <c r="H84" s="255"/>
      <c r="I84" s="101"/>
      <c r="J84" s="33"/>
      <c r="K84" s="33"/>
      <c r="L84" s="36"/>
    </row>
    <row r="85" spans="2:12" s="1" customFormat="1" ht="6.95" customHeight="1">
      <c r="B85" s="32"/>
      <c r="C85" s="33"/>
      <c r="D85" s="33"/>
      <c r="E85" s="33"/>
      <c r="F85" s="33"/>
      <c r="G85" s="33"/>
      <c r="H85" s="33"/>
      <c r="I85" s="101"/>
      <c r="J85" s="33"/>
      <c r="K85" s="33"/>
      <c r="L85" s="36"/>
    </row>
    <row r="86" spans="2:12" s="1" customFormat="1" ht="12" customHeight="1">
      <c r="B86" s="32"/>
      <c r="C86" s="27" t="s">
        <v>22</v>
      </c>
      <c r="D86" s="33"/>
      <c r="E86" s="33"/>
      <c r="F86" s="25" t="str">
        <f>F12</f>
        <v>Chomutov</v>
      </c>
      <c r="G86" s="33"/>
      <c r="H86" s="33"/>
      <c r="I86" s="102" t="s">
        <v>24</v>
      </c>
      <c r="J86" s="53" t="str">
        <f>IF(J12="","",J12)</f>
        <v>19. 7. 2018</v>
      </c>
      <c r="K86" s="33"/>
      <c r="L86" s="36"/>
    </row>
    <row r="87" spans="2:12" s="1" customFormat="1" ht="6.95" customHeight="1">
      <c r="B87" s="32"/>
      <c r="C87" s="33"/>
      <c r="D87" s="33"/>
      <c r="E87" s="33"/>
      <c r="F87" s="33"/>
      <c r="G87" s="33"/>
      <c r="H87" s="33"/>
      <c r="I87" s="101"/>
      <c r="J87" s="33"/>
      <c r="K87" s="33"/>
      <c r="L87" s="36"/>
    </row>
    <row r="88" spans="2:12" s="1" customFormat="1" ht="12.6" customHeight="1">
      <c r="B88" s="32"/>
      <c r="C88" s="27" t="s">
        <v>26</v>
      </c>
      <c r="D88" s="33"/>
      <c r="E88" s="33"/>
      <c r="F88" s="25" t="str">
        <f>E15</f>
        <v>Statutární město Chomutov</v>
      </c>
      <c r="G88" s="33"/>
      <c r="H88" s="33"/>
      <c r="I88" s="102" t="s">
        <v>32</v>
      </c>
      <c r="J88" s="30" t="str">
        <f>E21</f>
        <v>ing.Břetislav Sedláček</v>
      </c>
      <c r="K88" s="33"/>
      <c r="L88" s="36"/>
    </row>
    <row r="89" spans="2:12" s="1" customFormat="1" ht="12.6" customHeight="1">
      <c r="B89" s="32"/>
      <c r="C89" s="27" t="s">
        <v>30</v>
      </c>
      <c r="D89" s="33"/>
      <c r="E89" s="33"/>
      <c r="F89" s="25" t="str">
        <f>IF(E18="","",E18)</f>
        <v>Vyplň údaj</v>
      </c>
      <c r="G89" s="33"/>
      <c r="H89" s="33"/>
      <c r="I89" s="102" t="s">
        <v>36</v>
      </c>
      <c r="J89" s="30" t="str">
        <f>E24</f>
        <v>Švandrlík Milan</v>
      </c>
      <c r="K89" s="33"/>
      <c r="L89" s="36"/>
    </row>
    <row r="90" spans="2:12" s="1" customFormat="1" ht="10.35" customHeight="1">
      <c r="B90" s="32"/>
      <c r="C90" s="33"/>
      <c r="D90" s="33"/>
      <c r="E90" s="33"/>
      <c r="F90" s="33"/>
      <c r="G90" s="33"/>
      <c r="H90" s="33"/>
      <c r="I90" s="101"/>
      <c r="J90" s="33"/>
      <c r="K90" s="33"/>
      <c r="L90" s="36"/>
    </row>
    <row r="91" spans="2:20" s="9" customFormat="1" ht="29.25" customHeight="1">
      <c r="B91" s="146"/>
      <c r="C91" s="147" t="s">
        <v>121</v>
      </c>
      <c r="D91" s="148" t="s">
        <v>60</v>
      </c>
      <c r="E91" s="148" t="s">
        <v>56</v>
      </c>
      <c r="F91" s="148" t="s">
        <v>57</v>
      </c>
      <c r="G91" s="148" t="s">
        <v>122</v>
      </c>
      <c r="H91" s="148" t="s">
        <v>123</v>
      </c>
      <c r="I91" s="149" t="s">
        <v>124</v>
      </c>
      <c r="J91" s="148" t="s">
        <v>100</v>
      </c>
      <c r="K91" s="150" t="s">
        <v>125</v>
      </c>
      <c r="L91" s="151"/>
      <c r="M91" s="62" t="s">
        <v>1</v>
      </c>
      <c r="N91" s="63" t="s">
        <v>45</v>
      </c>
      <c r="O91" s="63" t="s">
        <v>126</v>
      </c>
      <c r="P91" s="63" t="s">
        <v>127</v>
      </c>
      <c r="Q91" s="63" t="s">
        <v>128</v>
      </c>
      <c r="R91" s="63" t="s">
        <v>129</v>
      </c>
      <c r="S91" s="63" t="s">
        <v>130</v>
      </c>
      <c r="T91" s="64" t="s">
        <v>131</v>
      </c>
    </row>
    <row r="92" spans="2:63" s="1" customFormat="1" ht="22.9" customHeight="1">
      <c r="B92" s="32"/>
      <c r="C92" s="69" t="s">
        <v>132</v>
      </c>
      <c r="D92" s="33"/>
      <c r="E92" s="33"/>
      <c r="F92" s="33"/>
      <c r="G92" s="33"/>
      <c r="H92" s="33"/>
      <c r="I92" s="101"/>
      <c r="J92" s="152">
        <f>BK92</f>
        <v>0</v>
      </c>
      <c r="K92" s="33"/>
      <c r="L92" s="36"/>
      <c r="M92" s="65"/>
      <c r="N92" s="66"/>
      <c r="O92" s="66"/>
      <c r="P92" s="153">
        <f>P93+P234+P239</f>
        <v>0</v>
      </c>
      <c r="Q92" s="66"/>
      <c r="R92" s="153">
        <f>R93+R234+R239</f>
        <v>126.98451306000001</v>
      </c>
      <c r="S92" s="66"/>
      <c r="T92" s="154">
        <f>T93+T234+T239</f>
        <v>208.02000000000004</v>
      </c>
      <c r="AT92" s="15" t="s">
        <v>74</v>
      </c>
      <c r="AU92" s="15" t="s">
        <v>102</v>
      </c>
      <c r="BK92" s="155">
        <f>BK93+BK234+BK239</f>
        <v>0</v>
      </c>
    </row>
    <row r="93" spans="2:63" s="10" customFormat="1" ht="25.9" customHeight="1">
      <c r="B93" s="156"/>
      <c r="C93" s="157"/>
      <c r="D93" s="158" t="s">
        <v>74</v>
      </c>
      <c r="E93" s="159" t="s">
        <v>133</v>
      </c>
      <c r="F93" s="159" t="s">
        <v>134</v>
      </c>
      <c r="G93" s="157"/>
      <c r="H93" s="157"/>
      <c r="I93" s="160"/>
      <c r="J93" s="161">
        <f>BK93</f>
        <v>0</v>
      </c>
      <c r="K93" s="157"/>
      <c r="L93" s="162"/>
      <c r="M93" s="163"/>
      <c r="N93" s="164"/>
      <c r="O93" s="164"/>
      <c r="P93" s="165">
        <f>P94+P159+P170+P195+P216+P232</f>
        <v>0</v>
      </c>
      <c r="Q93" s="164"/>
      <c r="R93" s="165">
        <f>R94+R159+R170+R195+R216+R232</f>
        <v>126.98451306000001</v>
      </c>
      <c r="S93" s="164"/>
      <c r="T93" s="166">
        <f>T94+T159+T170+T195+T216+T232</f>
        <v>207.90700000000004</v>
      </c>
      <c r="AR93" s="167" t="s">
        <v>83</v>
      </c>
      <c r="AT93" s="168" t="s">
        <v>74</v>
      </c>
      <c r="AU93" s="168" t="s">
        <v>75</v>
      </c>
      <c r="AY93" s="167" t="s">
        <v>135</v>
      </c>
      <c r="BK93" s="169">
        <f>BK94+BK159+BK170+BK195+BK216+BK232</f>
        <v>0</v>
      </c>
    </row>
    <row r="94" spans="2:63" s="10" customFormat="1" ht="22.9" customHeight="1">
      <c r="B94" s="156"/>
      <c r="C94" s="157"/>
      <c r="D94" s="158" t="s">
        <v>74</v>
      </c>
      <c r="E94" s="170" t="s">
        <v>83</v>
      </c>
      <c r="F94" s="170" t="s">
        <v>136</v>
      </c>
      <c r="G94" s="157"/>
      <c r="H94" s="157"/>
      <c r="I94" s="160"/>
      <c r="J94" s="171">
        <f>BK94</f>
        <v>0</v>
      </c>
      <c r="K94" s="157"/>
      <c r="L94" s="162"/>
      <c r="M94" s="163"/>
      <c r="N94" s="164"/>
      <c r="O94" s="164"/>
      <c r="P94" s="165">
        <f>SUM(P95:P158)</f>
        <v>0</v>
      </c>
      <c r="Q94" s="164"/>
      <c r="R94" s="165">
        <f>SUM(R95:R158)</f>
        <v>109.344396</v>
      </c>
      <c r="S94" s="164"/>
      <c r="T94" s="166">
        <f>SUM(T95:T158)</f>
        <v>206.94300000000004</v>
      </c>
      <c r="AR94" s="167" t="s">
        <v>83</v>
      </c>
      <c r="AT94" s="168" t="s">
        <v>74</v>
      </c>
      <c r="AU94" s="168" t="s">
        <v>83</v>
      </c>
      <c r="AY94" s="167" t="s">
        <v>135</v>
      </c>
      <c r="BK94" s="169">
        <f>SUM(BK95:BK158)</f>
        <v>0</v>
      </c>
    </row>
    <row r="95" spans="2:65" s="1" customFormat="1" ht="30.6" customHeight="1">
      <c r="B95" s="32"/>
      <c r="C95" s="172" t="s">
        <v>83</v>
      </c>
      <c r="D95" s="172" t="s">
        <v>137</v>
      </c>
      <c r="E95" s="173" t="s">
        <v>138</v>
      </c>
      <c r="F95" s="174" t="s">
        <v>139</v>
      </c>
      <c r="G95" s="175" t="s">
        <v>140</v>
      </c>
      <c r="H95" s="176">
        <v>313.55</v>
      </c>
      <c r="I95" s="177"/>
      <c r="J95" s="178">
        <f>ROUND(I95*H95,2)</f>
        <v>0</v>
      </c>
      <c r="K95" s="174" t="s">
        <v>141</v>
      </c>
      <c r="L95" s="36"/>
      <c r="M95" s="179" t="s">
        <v>1</v>
      </c>
      <c r="N95" s="180" t="s">
        <v>46</v>
      </c>
      <c r="O95" s="58"/>
      <c r="P95" s="181">
        <f>O95*H95</f>
        <v>0</v>
      </c>
      <c r="Q95" s="181">
        <v>0</v>
      </c>
      <c r="R95" s="181">
        <f>Q95*H95</f>
        <v>0</v>
      </c>
      <c r="S95" s="181">
        <v>0.44</v>
      </c>
      <c r="T95" s="182">
        <f>S95*H95</f>
        <v>137.96200000000002</v>
      </c>
      <c r="AR95" s="15" t="s">
        <v>142</v>
      </c>
      <c r="AT95" s="15" t="s">
        <v>137</v>
      </c>
      <c r="AU95" s="15" t="s">
        <v>85</v>
      </c>
      <c r="AY95" s="15" t="s">
        <v>135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15" t="s">
        <v>83</v>
      </c>
      <c r="BK95" s="183">
        <f>ROUND(I95*H95,2)</f>
        <v>0</v>
      </c>
      <c r="BL95" s="15" t="s">
        <v>142</v>
      </c>
      <c r="BM95" s="15" t="s">
        <v>663</v>
      </c>
    </row>
    <row r="96" spans="2:51" s="11" customFormat="1" ht="12">
      <c r="B96" s="184"/>
      <c r="C96" s="185"/>
      <c r="D96" s="186" t="s">
        <v>144</v>
      </c>
      <c r="E96" s="187" t="s">
        <v>1</v>
      </c>
      <c r="F96" s="188" t="s">
        <v>664</v>
      </c>
      <c r="G96" s="185"/>
      <c r="H96" s="189">
        <v>313.55</v>
      </c>
      <c r="I96" s="190"/>
      <c r="J96" s="185"/>
      <c r="K96" s="185"/>
      <c r="L96" s="191"/>
      <c r="M96" s="192"/>
      <c r="N96" s="193"/>
      <c r="O96" s="193"/>
      <c r="P96" s="193"/>
      <c r="Q96" s="193"/>
      <c r="R96" s="193"/>
      <c r="S96" s="193"/>
      <c r="T96" s="194"/>
      <c r="AT96" s="195" t="s">
        <v>144</v>
      </c>
      <c r="AU96" s="195" t="s">
        <v>85</v>
      </c>
      <c r="AV96" s="11" t="s">
        <v>85</v>
      </c>
      <c r="AW96" s="11" t="s">
        <v>35</v>
      </c>
      <c r="AX96" s="11" t="s">
        <v>83</v>
      </c>
      <c r="AY96" s="195" t="s">
        <v>135</v>
      </c>
    </row>
    <row r="97" spans="2:65" s="1" customFormat="1" ht="30.6" customHeight="1">
      <c r="B97" s="32"/>
      <c r="C97" s="172" t="s">
        <v>85</v>
      </c>
      <c r="D97" s="172" t="s">
        <v>137</v>
      </c>
      <c r="E97" s="173" t="s">
        <v>146</v>
      </c>
      <c r="F97" s="174" t="s">
        <v>147</v>
      </c>
      <c r="G97" s="175" t="s">
        <v>140</v>
      </c>
      <c r="H97" s="176">
        <v>313.55</v>
      </c>
      <c r="I97" s="177"/>
      <c r="J97" s="178">
        <f>ROUND(I97*H97,2)</f>
        <v>0</v>
      </c>
      <c r="K97" s="174" t="s">
        <v>141</v>
      </c>
      <c r="L97" s="36"/>
      <c r="M97" s="179" t="s">
        <v>1</v>
      </c>
      <c r="N97" s="180" t="s">
        <v>46</v>
      </c>
      <c r="O97" s="58"/>
      <c r="P97" s="181">
        <f>O97*H97</f>
        <v>0</v>
      </c>
      <c r="Q97" s="181">
        <v>0</v>
      </c>
      <c r="R97" s="181">
        <f>Q97*H97</f>
        <v>0</v>
      </c>
      <c r="S97" s="181">
        <v>0.22</v>
      </c>
      <c r="T97" s="182">
        <f>S97*H97</f>
        <v>68.98100000000001</v>
      </c>
      <c r="AR97" s="15" t="s">
        <v>142</v>
      </c>
      <c r="AT97" s="15" t="s">
        <v>137</v>
      </c>
      <c r="AU97" s="15" t="s">
        <v>85</v>
      </c>
      <c r="AY97" s="15" t="s">
        <v>135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5" t="s">
        <v>83</v>
      </c>
      <c r="BK97" s="183">
        <f>ROUND(I97*H97,2)</f>
        <v>0</v>
      </c>
      <c r="BL97" s="15" t="s">
        <v>142</v>
      </c>
      <c r="BM97" s="15" t="s">
        <v>665</v>
      </c>
    </row>
    <row r="98" spans="2:51" s="11" customFormat="1" ht="12">
      <c r="B98" s="184"/>
      <c r="C98" s="185"/>
      <c r="D98" s="186" t="s">
        <v>144</v>
      </c>
      <c r="E98" s="187" t="s">
        <v>1</v>
      </c>
      <c r="F98" s="188" t="s">
        <v>664</v>
      </c>
      <c r="G98" s="185"/>
      <c r="H98" s="189">
        <v>313.55</v>
      </c>
      <c r="I98" s="190"/>
      <c r="J98" s="185"/>
      <c r="K98" s="185"/>
      <c r="L98" s="191"/>
      <c r="M98" s="192"/>
      <c r="N98" s="193"/>
      <c r="O98" s="193"/>
      <c r="P98" s="193"/>
      <c r="Q98" s="193"/>
      <c r="R98" s="193"/>
      <c r="S98" s="193"/>
      <c r="T98" s="194"/>
      <c r="AT98" s="195" t="s">
        <v>144</v>
      </c>
      <c r="AU98" s="195" t="s">
        <v>85</v>
      </c>
      <c r="AV98" s="11" t="s">
        <v>85</v>
      </c>
      <c r="AW98" s="11" t="s">
        <v>35</v>
      </c>
      <c r="AX98" s="11" t="s">
        <v>83</v>
      </c>
      <c r="AY98" s="195" t="s">
        <v>135</v>
      </c>
    </row>
    <row r="99" spans="2:65" s="1" customFormat="1" ht="20.45" customHeight="1">
      <c r="B99" s="32"/>
      <c r="C99" s="172" t="s">
        <v>149</v>
      </c>
      <c r="D99" s="172" t="s">
        <v>137</v>
      </c>
      <c r="E99" s="173" t="s">
        <v>150</v>
      </c>
      <c r="F99" s="174" t="s">
        <v>151</v>
      </c>
      <c r="G99" s="175" t="s">
        <v>152</v>
      </c>
      <c r="H99" s="176">
        <v>9.965</v>
      </c>
      <c r="I99" s="177"/>
      <c r="J99" s="178">
        <f>ROUND(I99*H99,2)</f>
        <v>0</v>
      </c>
      <c r="K99" s="174" t="s">
        <v>141</v>
      </c>
      <c r="L99" s="36"/>
      <c r="M99" s="179" t="s">
        <v>1</v>
      </c>
      <c r="N99" s="180" t="s">
        <v>46</v>
      </c>
      <c r="O99" s="58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AR99" s="15" t="s">
        <v>142</v>
      </c>
      <c r="AT99" s="15" t="s">
        <v>137</v>
      </c>
      <c r="AU99" s="15" t="s">
        <v>85</v>
      </c>
      <c r="AY99" s="15" t="s">
        <v>135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5" t="s">
        <v>83</v>
      </c>
      <c r="BK99" s="183">
        <f>ROUND(I99*H99,2)</f>
        <v>0</v>
      </c>
      <c r="BL99" s="15" t="s">
        <v>142</v>
      </c>
      <c r="BM99" s="15" t="s">
        <v>666</v>
      </c>
    </row>
    <row r="100" spans="2:51" s="12" customFormat="1" ht="12">
      <c r="B100" s="196"/>
      <c r="C100" s="197"/>
      <c r="D100" s="186" t="s">
        <v>144</v>
      </c>
      <c r="E100" s="198" t="s">
        <v>1</v>
      </c>
      <c r="F100" s="199" t="s">
        <v>154</v>
      </c>
      <c r="G100" s="197"/>
      <c r="H100" s="198" t="s">
        <v>1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144</v>
      </c>
      <c r="AU100" s="205" t="s">
        <v>85</v>
      </c>
      <c r="AV100" s="12" t="s">
        <v>83</v>
      </c>
      <c r="AW100" s="12" t="s">
        <v>35</v>
      </c>
      <c r="AX100" s="12" t="s">
        <v>75</v>
      </c>
      <c r="AY100" s="205" t="s">
        <v>135</v>
      </c>
    </row>
    <row r="101" spans="2:51" s="11" customFormat="1" ht="12">
      <c r="B101" s="184"/>
      <c r="C101" s="185"/>
      <c r="D101" s="186" t="s">
        <v>144</v>
      </c>
      <c r="E101" s="187" t="s">
        <v>1</v>
      </c>
      <c r="F101" s="188" t="s">
        <v>667</v>
      </c>
      <c r="G101" s="185"/>
      <c r="H101" s="189">
        <v>9.965</v>
      </c>
      <c r="I101" s="190"/>
      <c r="J101" s="185"/>
      <c r="K101" s="185"/>
      <c r="L101" s="191"/>
      <c r="M101" s="192"/>
      <c r="N101" s="193"/>
      <c r="O101" s="193"/>
      <c r="P101" s="193"/>
      <c r="Q101" s="193"/>
      <c r="R101" s="193"/>
      <c r="S101" s="193"/>
      <c r="T101" s="194"/>
      <c r="AT101" s="195" t="s">
        <v>144</v>
      </c>
      <c r="AU101" s="195" t="s">
        <v>85</v>
      </c>
      <c r="AV101" s="11" t="s">
        <v>85</v>
      </c>
      <c r="AW101" s="11" t="s">
        <v>35</v>
      </c>
      <c r="AX101" s="11" t="s">
        <v>83</v>
      </c>
      <c r="AY101" s="195" t="s">
        <v>135</v>
      </c>
    </row>
    <row r="102" spans="2:65" s="1" customFormat="1" ht="20.45" customHeight="1">
      <c r="B102" s="32"/>
      <c r="C102" s="172" t="s">
        <v>142</v>
      </c>
      <c r="D102" s="172" t="s">
        <v>137</v>
      </c>
      <c r="E102" s="173" t="s">
        <v>161</v>
      </c>
      <c r="F102" s="174" t="s">
        <v>162</v>
      </c>
      <c r="G102" s="175" t="s">
        <v>152</v>
      </c>
      <c r="H102" s="176">
        <v>2.99</v>
      </c>
      <c r="I102" s="177"/>
      <c r="J102" s="178">
        <f>ROUND(I102*H102,2)</f>
        <v>0</v>
      </c>
      <c r="K102" s="174" t="s">
        <v>141</v>
      </c>
      <c r="L102" s="36"/>
      <c r="M102" s="179" t="s">
        <v>1</v>
      </c>
      <c r="N102" s="180" t="s">
        <v>46</v>
      </c>
      <c r="O102" s="58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15" t="s">
        <v>142</v>
      </c>
      <c r="AT102" s="15" t="s">
        <v>137</v>
      </c>
      <c r="AU102" s="15" t="s">
        <v>85</v>
      </c>
      <c r="AY102" s="15" t="s">
        <v>135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15" t="s">
        <v>83</v>
      </c>
      <c r="BK102" s="183">
        <f>ROUND(I102*H102,2)</f>
        <v>0</v>
      </c>
      <c r="BL102" s="15" t="s">
        <v>142</v>
      </c>
      <c r="BM102" s="15" t="s">
        <v>668</v>
      </c>
    </row>
    <row r="103" spans="2:51" s="11" customFormat="1" ht="12">
      <c r="B103" s="184"/>
      <c r="C103" s="185"/>
      <c r="D103" s="186" t="s">
        <v>144</v>
      </c>
      <c r="E103" s="187" t="s">
        <v>1</v>
      </c>
      <c r="F103" s="188" t="s">
        <v>669</v>
      </c>
      <c r="G103" s="185"/>
      <c r="H103" s="189">
        <v>2.99</v>
      </c>
      <c r="I103" s="190"/>
      <c r="J103" s="185"/>
      <c r="K103" s="185"/>
      <c r="L103" s="191"/>
      <c r="M103" s="192"/>
      <c r="N103" s="193"/>
      <c r="O103" s="193"/>
      <c r="P103" s="193"/>
      <c r="Q103" s="193"/>
      <c r="R103" s="193"/>
      <c r="S103" s="193"/>
      <c r="T103" s="194"/>
      <c r="AT103" s="195" t="s">
        <v>144</v>
      </c>
      <c r="AU103" s="195" t="s">
        <v>85</v>
      </c>
      <c r="AV103" s="11" t="s">
        <v>85</v>
      </c>
      <c r="AW103" s="11" t="s">
        <v>35</v>
      </c>
      <c r="AX103" s="11" t="s">
        <v>83</v>
      </c>
      <c r="AY103" s="195" t="s">
        <v>135</v>
      </c>
    </row>
    <row r="104" spans="2:65" s="1" customFormat="1" ht="20.45" customHeight="1">
      <c r="B104" s="32"/>
      <c r="C104" s="172" t="s">
        <v>165</v>
      </c>
      <c r="D104" s="172" t="s">
        <v>137</v>
      </c>
      <c r="E104" s="173" t="s">
        <v>670</v>
      </c>
      <c r="F104" s="174" t="s">
        <v>671</v>
      </c>
      <c r="G104" s="175" t="s">
        <v>152</v>
      </c>
      <c r="H104" s="176">
        <v>3.312</v>
      </c>
      <c r="I104" s="177"/>
      <c r="J104" s="178">
        <f>ROUND(I104*H104,2)</f>
        <v>0</v>
      </c>
      <c r="K104" s="174" t="s">
        <v>141</v>
      </c>
      <c r="L104" s="36"/>
      <c r="M104" s="179" t="s">
        <v>1</v>
      </c>
      <c r="N104" s="180" t="s">
        <v>46</v>
      </c>
      <c r="O104" s="58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AR104" s="15" t="s">
        <v>142</v>
      </c>
      <c r="AT104" s="15" t="s">
        <v>137</v>
      </c>
      <c r="AU104" s="15" t="s">
        <v>85</v>
      </c>
      <c r="AY104" s="15" t="s">
        <v>135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5" t="s">
        <v>83</v>
      </c>
      <c r="BK104" s="183">
        <f>ROUND(I104*H104,2)</f>
        <v>0</v>
      </c>
      <c r="BL104" s="15" t="s">
        <v>142</v>
      </c>
      <c r="BM104" s="15" t="s">
        <v>672</v>
      </c>
    </row>
    <row r="105" spans="2:51" s="11" customFormat="1" ht="12">
      <c r="B105" s="184"/>
      <c r="C105" s="185"/>
      <c r="D105" s="186" t="s">
        <v>144</v>
      </c>
      <c r="E105" s="187" t="s">
        <v>1</v>
      </c>
      <c r="F105" s="188" t="s">
        <v>673</v>
      </c>
      <c r="G105" s="185"/>
      <c r="H105" s="189">
        <v>3.312</v>
      </c>
      <c r="I105" s="190"/>
      <c r="J105" s="185"/>
      <c r="K105" s="185"/>
      <c r="L105" s="191"/>
      <c r="M105" s="192"/>
      <c r="N105" s="193"/>
      <c r="O105" s="193"/>
      <c r="P105" s="193"/>
      <c r="Q105" s="193"/>
      <c r="R105" s="193"/>
      <c r="S105" s="193"/>
      <c r="T105" s="194"/>
      <c r="AT105" s="195" t="s">
        <v>144</v>
      </c>
      <c r="AU105" s="195" t="s">
        <v>85</v>
      </c>
      <c r="AV105" s="11" t="s">
        <v>85</v>
      </c>
      <c r="AW105" s="11" t="s">
        <v>35</v>
      </c>
      <c r="AX105" s="11" t="s">
        <v>83</v>
      </c>
      <c r="AY105" s="195" t="s">
        <v>135</v>
      </c>
    </row>
    <row r="106" spans="2:65" s="1" customFormat="1" ht="20.45" customHeight="1">
      <c r="B106" s="32"/>
      <c r="C106" s="172" t="s">
        <v>176</v>
      </c>
      <c r="D106" s="172" t="s">
        <v>137</v>
      </c>
      <c r="E106" s="173" t="s">
        <v>674</v>
      </c>
      <c r="F106" s="174" t="s">
        <v>675</v>
      </c>
      <c r="G106" s="175" t="s">
        <v>152</v>
      </c>
      <c r="H106" s="176">
        <v>0.994</v>
      </c>
      <c r="I106" s="177"/>
      <c r="J106" s="178">
        <f>ROUND(I106*H106,2)</f>
        <v>0</v>
      </c>
      <c r="K106" s="174" t="s">
        <v>141</v>
      </c>
      <c r="L106" s="36"/>
      <c r="M106" s="179" t="s">
        <v>1</v>
      </c>
      <c r="N106" s="180" t="s">
        <v>46</v>
      </c>
      <c r="O106" s="58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15" t="s">
        <v>142</v>
      </c>
      <c r="AT106" s="15" t="s">
        <v>137</v>
      </c>
      <c r="AU106" s="15" t="s">
        <v>85</v>
      </c>
      <c r="AY106" s="15" t="s">
        <v>135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5" t="s">
        <v>83</v>
      </c>
      <c r="BK106" s="183">
        <f>ROUND(I106*H106,2)</f>
        <v>0</v>
      </c>
      <c r="BL106" s="15" t="s">
        <v>142</v>
      </c>
      <c r="BM106" s="15" t="s">
        <v>676</v>
      </c>
    </row>
    <row r="107" spans="2:51" s="11" customFormat="1" ht="12">
      <c r="B107" s="184"/>
      <c r="C107" s="185"/>
      <c r="D107" s="186" t="s">
        <v>144</v>
      </c>
      <c r="E107" s="187" t="s">
        <v>1</v>
      </c>
      <c r="F107" s="188" t="s">
        <v>677</v>
      </c>
      <c r="G107" s="185"/>
      <c r="H107" s="189">
        <v>0.994</v>
      </c>
      <c r="I107" s="190"/>
      <c r="J107" s="185"/>
      <c r="K107" s="185"/>
      <c r="L107" s="191"/>
      <c r="M107" s="192"/>
      <c r="N107" s="193"/>
      <c r="O107" s="193"/>
      <c r="P107" s="193"/>
      <c r="Q107" s="193"/>
      <c r="R107" s="193"/>
      <c r="S107" s="193"/>
      <c r="T107" s="194"/>
      <c r="AT107" s="195" t="s">
        <v>144</v>
      </c>
      <c r="AU107" s="195" t="s">
        <v>85</v>
      </c>
      <c r="AV107" s="11" t="s">
        <v>85</v>
      </c>
      <c r="AW107" s="11" t="s">
        <v>35</v>
      </c>
      <c r="AX107" s="11" t="s">
        <v>83</v>
      </c>
      <c r="AY107" s="195" t="s">
        <v>135</v>
      </c>
    </row>
    <row r="108" spans="2:65" s="1" customFormat="1" ht="20.45" customHeight="1">
      <c r="B108" s="32"/>
      <c r="C108" s="172" t="s">
        <v>181</v>
      </c>
      <c r="D108" s="172" t="s">
        <v>137</v>
      </c>
      <c r="E108" s="173" t="s">
        <v>678</v>
      </c>
      <c r="F108" s="174" t="s">
        <v>679</v>
      </c>
      <c r="G108" s="175" t="s">
        <v>152</v>
      </c>
      <c r="H108" s="176">
        <v>0.49</v>
      </c>
      <c r="I108" s="177"/>
      <c r="J108" s="178">
        <f>ROUND(I108*H108,2)</f>
        <v>0</v>
      </c>
      <c r="K108" s="174" t="s">
        <v>141</v>
      </c>
      <c r="L108" s="36"/>
      <c r="M108" s="179" t="s">
        <v>1</v>
      </c>
      <c r="N108" s="180" t="s">
        <v>46</v>
      </c>
      <c r="O108" s="58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AR108" s="15" t="s">
        <v>142</v>
      </c>
      <c r="AT108" s="15" t="s">
        <v>137</v>
      </c>
      <c r="AU108" s="15" t="s">
        <v>85</v>
      </c>
      <c r="AY108" s="15" t="s">
        <v>135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5" t="s">
        <v>83</v>
      </c>
      <c r="BK108" s="183">
        <f>ROUND(I108*H108,2)</f>
        <v>0</v>
      </c>
      <c r="BL108" s="15" t="s">
        <v>142</v>
      </c>
      <c r="BM108" s="15" t="s">
        <v>680</v>
      </c>
    </row>
    <row r="109" spans="2:51" s="12" customFormat="1" ht="12">
      <c r="B109" s="196"/>
      <c r="C109" s="197"/>
      <c r="D109" s="186" t="s">
        <v>144</v>
      </c>
      <c r="E109" s="198" t="s">
        <v>1</v>
      </c>
      <c r="F109" s="199" t="s">
        <v>681</v>
      </c>
      <c r="G109" s="197"/>
      <c r="H109" s="198" t="s">
        <v>1</v>
      </c>
      <c r="I109" s="200"/>
      <c r="J109" s="197"/>
      <c r="K109" s="197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144</v>
      </c>
      <c r="AU109" s="205" t="s">
        <v>85</v>
      </c>
      <c r="AV109" s="12" t="s">
        <v>83</v>
      </c>
      <c r="AW109" s="12" t="s">
        <v>35</v>
      </c>
      <c r="AX109" s="12" t="s">
        <v>75</v>
      </c>
      <c r="AY109" s="205" t="s">
        <v>135</v>
      </c>
    </row>
    <row r="110" spans="2:51" s="11" customFormat="1" ht="12">
      <c r="B110" s="184"/>
      <c r="C110" s="185"/>
      <c r="D110" s="186" t="s">
        <v>144</v>
      </c>
      <c r="E110" s="187" t="s">
        <v>1</v>
      </c>
      <c r="F110" s="188" t="s">
        <v>682</v>
      </c>
      <c r="G110" s="185"/>
      <c r="H110" s="189">
        <v>0.49</v>
      </c>
      <c r="I110" s="190"/>
      <c r="J110" s="185"/>
      <c r="K110" s="185"/>
      <c r="L110" s="191"/>
      <c r="M110" s="192"/>
      <c r="N110" s="193"/>
      <c r="O110" s="193"/>
      <c r="P110" s="193"/>
      <c r="Q110" s="193"/>
      <c r="R110" s="193"/>
      <c r="S110" s="193"/>
      <c r="T110" s="194"/>
      <c r="AT110" s="195" t="s">
        <v>144</v>
      </c>
      <c r="AU110" s="195" t="s">
        <v>85</v>
      </c>
      <c r="AV110" s="11" t="s">
        <v>85</v>
      </c>
      <c r="AW110" s="11" t="s">
        <v>35</v>
      </c>
      <c r="AX110" s="11" t="s">
        <v>83</v>
      </c>
      <c r="AY110" s="195" t="s">
        <v>135</v>
      </c>
    </row>
    <row r="111" spans="2:65" s="1" customFormat="1" ht="30.6" customHeight="1">
      <c r="B111" s="32"/>
      <c r="C111" s="172" t="s">
        <v>186</v>
      </c>
      <c r="D111" s="172" t="s">
        <v>137</v>
      </c>
      <c r="E111" s="173" t="s">
        <v>683</v>
      </c>
      <c r="F111" s="174" t="s">
        <v>684</v>
      </c>
      <c r="G111" s="175" t="s">
        <v>152</v>
      </c>
      <c r="H111" s="176">
        <v>0.147</v>
      </c>
      <c r="I111" s="177"/>
      <c r="J111" s="178">
        <f>ROUND(I111*H111,2)</f>
        <v>0</v>
      </c>
      <c r="K111" s="174" t="s">
        <v>141</v>
      </c>
      <c r="L111" s="36"/>
      <c r="M111" s="179" t="s">
        <v>1</v>
      </c>
      <c r="N111" s="180" t="s">
        <v>46</v>
      </c>
      <c r="O111" s="58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AR111" s="15" t="s">
        <v>142</v>
      </c>
      <c r="AT111" s="15" t="s">
        <v>137</v>
      </c>
      <c r="AU111" s="15" t="s">
        <v>85</v>
      </c>
      <c r="AY111" s="15" t="s">
        <v>135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5" t="s">
        <v>83</v>
      </c>
      <c r="BK111" s="183">
        <f>ROUND(I111*H111,2)</f>
        <v>0</v>
      </c>
      <c r="BL111" s="15" t="s">
        <v>142</v>
      </c>
      <c r="BM111" s="15" t="s">
        <v>685</v>
      </c>
    </row>
    <row r="112" spans="2:51" s="11" customFormat="1" ht="12">
      <c r="B112" s="184"/>
      <c r="C112" s="185"/>
      <c r="D112" s="186" t="s">
        <v>144</v>
      </c>
      <c r="E112" s="187" t="s">
        <v>1</v>
      </c>
      <c r="F112" s="188" t="s">
        <v>686</v>
      </c>
      <c r="G112" s="185"/>
      <c r="H112" s="189">
        <v>0.147</v>
      </c>
      <c r="I112" s="190"/>
      <c r="J112" s="185"/>
      <c r="K112" s="185"/>
      <c r="L112" s="191"/>
      <c r="M112" s="192"/>
      <c r="N112" s="193"/>
      <c r="O112" s="193"/>
      <c r="P112" s="193"/>
      <c r="Q112" s="193"/>
      <c r="R112" s="193"/>
      <c r="S112" s="193"/>
      <c r="T112" s="194"/>
      <c r="AT112" s="195" t="s">
        <v>144</v>
      </c>
      <c r="AU112" s="195" t="s">
        <v>85</v>
      </c>
      <c r="AV112" s="11" t="s">
        <v>85</v>
      </c>
      <c r="AW112" s="11" t="s">
        <v>35</v>
      </c>
      <c r="AX112" s="11" t="s">
        <v>83</v>
      </c>
      <c r="AY112" s="195" t="s">
        <v>135</v>
      </c>
    </row>
    <row r="113" spans="2:65" s="1" customFormat="1" ht="30.6" customHeight="1">
      <c r="B113" s="32"/>
      <c r="C113" s="172" t="s">
        <v>191</v>
      </c>
      <c r="D113" s="172" t="s">
        <v>137</v>
      </c>
      <c r="E113" s="173" t="s">
        <v>192</v>
      </c>
      <c r="F113" s="174" t="s">
        <v>193</v>
      </c>
      <c r="G113" s="175" t="s">
        <v>152</v>
      </c>
      <c r="H113" s="176">
        <v>107.832</v>
      </c>
      <c r="I113" s="177"/>
      <c r="J113" s="178">
        <f>ROUND(I113*H113,2)</f>
        <v>0</v>
      </c>
      <c r="K113" s="174" t="s">
        <v>141</v>
      </c>
      <c r="L113" s="36"/>
      <c r="M113" s="179" t="s">
        <v>1</v>
      </c>
      <c r="N113" s="180" t="s">
        <v>46</v>
      </c>
      <c r="O113" s="58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5" t="s">
        <v>142</v>
      </c>
      <c r="AT113" s="15" t="s">
        <v>137</v>
      </c>
      <c r="AU113" s="15" t="s">
        <v>85</v>
      </c>
      <c r="AY113" s="15" t="s">
        <v>135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5" t="s">
        <v>83</v>
      </c>
      <c r="BK113" s="183">
        <f>ROUND(I113*H113,2)</f>
        <v>0</v>
      </c>
      <c r="BL113" s="15" t="s">
        <v>142</v>
      </c>
      <c r="BM113" s="15" t="s">
        <v>687</v>
      </c>
    </row>
    <row r="114" spans="2:51" s="12" customFormat="1" ht="12">
      <c r="B114" s="196"/>
      <c r="C114" s="197"/>
      <c r="D114" s="186" t="s">
        <v>144</v>
      </c>
      <c r="E114" s="198" t="s">
        <v>1</v>
      </c>
      <c r="F114" s="199" t="s">
        <v>195</v>
      </c>
      <c r="G114" s="197"/>
      <c r="H114" s="198" t="s">
        <v>1</v>
      </c>
      <c r="I114" s="200"/>
      <c r="J114" s="197"/>
      <c r="K114" s="197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144</v>
      </c>
      <c r="AU114" s="205" t="s">
        <v>85</v>
      </c>
      <c r="AV114" s="12" t="s">
        <v>83</v>
      </c>
      <c r="AW114" s="12" t="s">
        <v>35</v>
      </c>
      <c r="AX114" s="12" t="s">
        <v>75</v>
      </c>
      <c r="AY114" s="205" t="s">
        <v>135</v>
      </c>
    </row>
    <row r="115" spans="2:51" s="11" customFormat="1" ht="12">
      <c r="B115" s="184"/>
      <c r="C115" s="185"/>
      <c r="D115" s="186" t="s">
        <v>144</v>
      </c>
      <c r="E115" s="187" t="s">
        <v>1</v>
      </c>
      <c r="F115" s="188" t="s">
        <v>688</v>
      </c>
      <c r="G115" s="185"/>
      <c r="H115" s="189">
        <v>13.767</v>
      </c>
      <c r="I115" s="190"/>
      <c r="J115" s="185"/>
      <c r="K115" s="185"/>
      <c r="L115" s="191"/>
      <c r="M115" s="192"/>
      <c r="N115" s="193"/>
      <c r="O115" s="193"/>
      <c r="P115" s="193"/>
      <c r="Q115" s="193"/>
      <c r="R115" s="193"/>
      <c r="S115" s="193"/>
      <c r="T115" s="194"/>
      <c r="AT115" s="195" t="s">
        <v>144</v>
      </c>
      <c r="AU115" s="195" t="s">
        <v>85</v>
      </c>
      <c r="AV115" s="11" t="s">
        <v>85</v>
      </c>
      <c r="AW115" s="11" t="s">
        <v>35</v>
      </c>
      <c r="AX115" s="11" t="s">
        <v>75</v>
      </c>
      <c r="AY115" s="195" t="s">
        <v>135</v>
      </c>
    </row>
    <row r="116" spans="2:51" s="12" customFormat="1" ht="12">
      <c r="B116" s="196"/>
      <c r="C116" s="197"/>
      <c r="D116" s="186" t="s">
        <v>144</v>
      </c>
      <c r="E116" s="198" t="s">
        <v>1</v>
      </c>
      <c r="F116" s="199" t="s">
        <v>197</v>
      </c>
      <c r="G116" s="197"/>
      <c r="H116" s="198" t="s">
        <v>1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144</v>
      </c>
      <c r="AU116" s="205" t="s">
        <v>85</v>
      </c>
      <c r="AV116" s="12" t="s">
        <v>83</v>
      </c>
      <c r="AW116" s="12" t="s">
        <v>35</v>
      </c>
      <c r="AX116" s="12" t="s">
        <v>75</v>
      </c>
      <c r="AY116" s="205" t="s">
        <v>135</v>
      </c>
    </row>
    <row r="117" spans="2:51" s="11" customFormat="1" ht="12">
      <c r="B117" s="184"/>
      <c r="C117" s="185"/>
      <c r="D117" s="186" t="s">
        <v>144</v>
      </c>
      <c r="E117" s="187" t="s">
        <v>1</v>
      </c>
      <c r="F117" s="188" t="s">
        <v>689</v>
      </c>
      <c r="G117" s="185"/>
      <c r="H117" s="189">
        <v>94.065</v>
      </c>
      <c r="I117" s="190"/>
      <c r="J117" s="185"/>
      <c r="K117" s="185"/>
      <c r="L117" s="191"/>
      <c r="M117" s="192"/>
      <c r="N117" s="193"/>
      <c r="O117" s="193"/>
      <c r="P117" s="193"/>
      <c r="Q117" s="193"/>
      <c r="R117" s="193"/>
      <c r="S117" s="193"/>
      <c r="T117" s="194"/>
      <c r="AT117" s="195" t="s">
        <v>144</v>
      </c>
      <c r="AU117" s="195" t="s">
        <v>85</v>
      </c>
      <c r="AV117" s="11" t="s">
        <v>85</v>
      </c>
      <c r="AW117" s="11" t="s">
        <v>35</v>
      </c>
      <c r="AX117" s="11" t="s">
        <v>75</v>
      </c>
      <c r="AY117" s="195" t="s">
        <v>135</v>
      </c>
    </row>
    <row r="118" spans="2:51" s="13" customFormat="1" ht="12">
      <c r="B118" s="206"/>
      <c r="C118" s="207"/>
      <c r="D118" s="186" t="s">
        <v>144</v>
      </c>
      <c r="E118" s="208" t="s">
        <v>1</v>
      </c>
      <c r="F118" s="209" t="s">
        <v>160</v>
      </c>
      <c r="G118" s="207"/>
      <c r="H118" s="210">
        <v>107.832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144</v>
      </c>
      <c r="AU118" s="216" t="s">
        <v>85</v>
      </c>
      <c r="AV118" s="13" t="s">
        <v>142</v>
      </c>
      <c r="AW118" s="13" t="s">
        <v>35</v>
      </c>
      <c r="AX118" s="13" t="s">
        <v>83</v>
      </c>
      <c r="AY118" s="216" t="s">
        <v>135</v>
      </c>
    </row>
    <row r="119" spans="2:65" s="1" customFormat="1" ht="30.6" customHeight="1">
      <c r="B119" s="32"/>
      <c r="C119" s="172" t="s">
        <v>199</v>
      </c>
      <c r="D119" s="172" t="s">
        <v>137</v>
      </c>
      <c r="E119" s="173" t="s">
        <v>200</v>
      </c>
      <c r="F119" s="174" t="s">
        <v>201</v>
      </c>
      <c r="G119" s="175" t="s">
        <v>152</v>
      </c>
      <c r="H119" s="176">
        <v>60.74</v>
      </c>
      <c r="I119" s="177"/>
      <c r="J119" s="178">
        <f>ROUND(I119*H119,2)</f>
        <v>0</v>
      </c>
      <c r="K119" s="174" t="s">
        <v>141</v>
      </c>
      <c r="L119" s="36"/>
      <c r="M119" s="179" t="s">
        <v>1</v>
      </c>
      <c r="N119" s="180" t="s">
        <v>46</v>
      </c>
      <c r="O119" s="58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AR119" s="15" t="s">
        <v>142</v>
      </c>
      <c r="AT119" s="15" t="s">
        <v>137</v>
      </c>
      <c r="AU119" s="15" t="s">
        <v>85</v>
      </c>
      <c r="AY119" s="15" t="s">
        <v>135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5" t="s">
        <v>83</v>
      </c>
      <c r="BK119" s="183">
        <f>ROUND(I119*H119,2)</f>
        <v>0</v>
      </c>
      <c r="BL119" s="15" t="s">
        <v>142</v>
      </c>
      <c r="BM119" s="15" t="s">
        <v>690</v>
      </c>
    </row>
    <row r="120" spans="2:51" s="12" customFormat="1" ht="12">
      <c r="B120" s="196"/>
      <c r="C120" s="197"/>
      <c r="D120" s="186" t="s">
        <v>144</v>
      </c>
      <c r="E120" s="198" t="s">
        <v>1</v>
      </c>
      <c r="F120" s="199" t="s">
        <v>203</v>
      </c>
      <c r="G120" s="197"/>
      <c r="H120" s="198" t="s">
        <v>1</v>
      </c>
      <c r="I120" s="200"/>
      <c r="J120" s="197"/>
      <c r="K120" s="197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144</v>
      </c>
      <c r="AU120" s="205" t="s">
        <v>85</v>
      </c>
      <c r="AV120" s="12" t="s">
        <v>83</v>
      </c>
      <c r="AW120" s="12" t="s">
        <v>35</v>
      </c>
      <c r="AX120" s="12" t="s">
        <v>75</v>
      </c>
      <c r="AY120" s="205" t="s">
        <v>135</v>
      </c>
    </row>
    <row r="121" spans="2:51" s="11" customFormat="1" ht="12">
      <c r="B121" s="184"/>
      <c r="C121" s="185"/>
      <c r="D121" s="186" t="s">
        <v>144</v>
      </c>
      <c r="E121" s="187" t="s">
        <v>1</v>
      </c>
      <c r="F121" s="188" t="s">
        <v>691</v>
      </c>
      <c r="G121" s="185"/>
      <c r="H121" s="189">
        <v>41.32</v>
      </c>
      <c r="I121" s="190"/>
      <c r="J121" s="185"/>
      <c r="K121" s="185"/>
      <c r="L121" s="191"/>
      <c r="M121" s="192"/>
      <c r="N121" s="193"/>
      <c r="O121" s="193"/>
      <c r="P121" s="193"/>
      <c r="Q121" s="193"/>
      <c r="R121" s="193"/>
      <c r="S121" s="193"/>
      <c r="T121" s="194"/>
      <c r="AT121" s="195" t="s">
        <v>144</v>
      </c>
      <c r="AU121" s="195" t="s">
        <v>85</v>
      </c>
      <c r="AV121" s="11" t="s">
        <v>85</v>
      </c>
      <c r="AW121" s="11" t="s">
        <v>35</v>
      </c>
      <c r="AX121" s="11" t="s">
        <v>75</v>
      </c>
      <c r="AY121" s="195" t="s">
        <v>135</v>
      </c>
    </row>
    <row r="122" spans="2:51" s="12" customFormat="1" ht="12">
      <c r="B122" s="196"/>
      <c r="C122" s="197"/>
      <c r="D122" s="186" t="s">
        <v>144</v>
      </c>
      <c r="E122" s="198" t="s">
        <v>1</v>
      </c>
      <c r="F122" s="199" t="s">
        <v>692</v>
      </c>
      <c r="G122" s="197"/>
      <c r="H122" s="198" t="s">
        <v>1</v>
      </c>
      <c r="I122" s="200"/>
      <c r="J122" s="197"/>
      <c r="K122" s="197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144</v>
      </c>
      <c r="AU122" s="205" t="s">
        <v>85</v>
      </c>
      <c r="AV122" s="12" t="s">
        <v>83</v>
      </c>
      <c r="AW122" s="12" t="s">
        <v>35</v>
      </c>
      <c r="AX122" s="12" t="s">
        <v>75</v>
      </c>
      <c r="AY122" s="205" t="s">
        <v>135</v>
      </c>
    </row>
    <row r="123" spans="2:51" s="11" customFormat="1" ht="12">
      <c r="B123" s="184"/>
      <c r="C123" s="185"/>
      <c r="D123" s="186" t="s">
        <v>144</v>
      </c>
      <c r="E123" s="187" t="s">
        <v>1</v>
      </c>
      <c r="F123" s="188" t="s">
        <v>693</v>
      </c>
      <c r="G123" s="185"/>
      <c r="H123" s="189">
        <v>19.42</v>
      </c>
      <c r="I123" s="190"/>
      <c r="J123" s="185"/>
      <c r="K123" s="185"/>
      <c r="L123" s="191"/>
      <c r="M123" s="192"/>
      <c r="N123" s="193"/>
      <c r="O123" s="193"/>
      <c r="P123" s="193"/>
      <c r="Q123" s="193"/>
      <c r="R123" s="193"/>
      <c r="S123" s="193"/>
      <c r="T123" s="194"/>
      <c r="AT123" s="195" t="s">
        <v>144</v>
      </c>
      <c r="AU123" s="195" t="s">
        <v>85</v>
      </c>
      <c r="AV123" s="11" t="s">
        <v>85</v>
      </c>
      <c r="AW123" s="11" t="s">
        <v>35</v>
      </c>
      <c r="AX123" s="11" t="s">
        <v>75</v>
      </c>
      <c r="AY123" s="195" t="s">
        <v>135</v>
      </c>
    </row>
    <row r="124" spans="2:51" s="13" customFormat="1" ht="12">
      <c r="B124" s="206"/>
      <c r="C124" s="207"/>
      <c r="D124" s="186" t="s">
        <v>144</v>
      </c>
      <c r="E124" s="208" t="s">
        <v>1</v>
      </c>
      <c r="F124" s="209" t="s">
        <v>160</v>
      </c>
      <c r="G124" s="207"/>
      <c r="H124" s="210">
        <v>60.74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144</v>
      </c>
      <c r="AU124" s="216" t="s">
        <v>85</v>
      </c>
      <c r="AV124" s="13" t="s">
        <v>142</v>
      </c>
      <c r="AW124" s="13" t="s">
        <v>35</v>
      </c>
      <c r="AX124" s="13" t="s">
        <v>83</v>
      </c>
      <c r="AY124" s="216" t="s">
        <v>135</v>
      </c>
    </row>
    <row r="125" spans="2:65" s="1" customFormat="1" ht="30.6" customHeight="1">
      <c r="B125" s="32"/>
      <c r="C125" s="172" t="s">
        <v>205</v>
      </c>
      <c r="D125" s="172" t="s">
        <v>137</v>
      </c>
      <c r="E125" s="173" t="s">
        <v>206</v>
      </c>
      <c r="F125" s="174" t="s">
        <v>207</v>
      </c>
      <c r="G125" s="175" t="s">
        <v>152</v>
      </c>
      <c r="H125" s="176">
        <v>607.4</v>
      </c>
      <c r="I125" s="177"/>
      <c r="J125" s="178">
        <f>ROUND(I125*H125,2)</f>
        <v>0</v>
      </c>
      <c r="K125" s="174" t="s">
        <v>141</v>
      </c>
      <c r="L125" s="36"/>
      <c r="M125" s="179" t="s">
        <v>1</v>
      </c>
      <c r="N125" s="180" t="s">
        <v>46</v>
      </c>
      <c r="O125" s="58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15" t="s">
        <v>142</v>
      </c>
      <c r="AT125" s="15" t="s">
        <v>137</v>
      </c>
      <c r="AU125" s="15" t="s">
        <v>85</v>
      </c>
      <c r="AY125" s="15" t="s">
        <v>135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5" t="s">
        <v>83</v>
      </c>
      <c r="BK125" s="183">
        <f>ROUND(I125*H125,2)</f>
        <v>0</v>
      </c>
      <c r="BL125" s="15" t="s">
        <v>142</v>
      </c>
      <c r="BM125" s="15" t="s">
        <v>694</v>
      </c>
    </row>
    <row r="126" spans="2:51" s="12" customFormat="1" ht="12">
      <c r="B126" s="196"/>
      <c r="C126" s="197"/>
      <c r="D126" s="186" t="s">
        <v>144</v>
      </c>
      <c r="E126" s="198" t="s">
        <v>1</v>
      </c>
      <c r="F126" s="199" t="s">
        <v>209</v>
      </c>
      <c r="G126" s="197"/>
      <c r="H126" s="198" t="s">
        <v>1</v>
      </c>
      <c r="I126" s="200"/>
      <c r="J126" s="197"/>
      <c r="K126" s="197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144</v>
      </c>
      <c r="AU126" s="205" t="s">
        <v>85</v>
      </c>
      <c r="AV126" s="12" t="s">
        <v>83</v>
      </c>
      <c r="AW126" s="12" t="s">
        <v>35</v>
      </c>
      <c r="AX126" s="12" t="s">
        <v>75</v>
      </c>
      <c r="AY126" s="205" t="s">
        <v>135</v>
      </c>
    </row>
    <row r="127" spans="2:51" s="11" customFormat="1" ht="12">
      <c r="B127" s="184"/>
      <c r="C127" s="185"/>
      <c r="D127" s="186" t="s">
        <v>144</v>
      </c>
      <c r="E127" s="187" t="s">
        <v>1</v>
      </c>
      <c r="F127" s="188" t="s">
        <v>695</v>
      </c>
      <c r="G127" s="185"/>
      <c r="H127" s="189">
        <v>413.2</v>
      </c>
      <c r="I127" s="190"/>
      <c r="J127" s="185"/>
      <c r="K127" s="185"/>
      <c r="L127" s="191"/>
      <c r="M127" s="192"/>
      <c r="N127" s="193"/>
      <c r="O127" s="193"/>
      <c r="P127" s="193"/>
      <c r="Q127" s="193"/>
      <c r="R127" s="193"/>
      <c r="S127" s="193"/>
      <c r="T127" s="194"/>
      <c r="AT127" s="195" t="s">
        <v>144</v>
      </c>
      <c r="AU127" s="195" t="s">
        <v>85</v>
      </c>
      <c r="AV127" s="11" t="s">
        <v>85</v>
      </c>
      <c r="AW127" s="11" t="s">
        <v>35</v>
      </c>
      <c r="AX127" s="11" t="s">
        <v>75</v>
      </c>
      <c r="AY127" s="195" t="s">
        <v>135</v>
      </c>
    </row>
    <row r="128" spans="2:51" s="12" customFormat="1" ht="12">
      <c r="B128" s="196"/>
      <c r="C128" s="197"/>
      <c r="D128" s="186" t="s">
        <v>144</v>
      </c>
      <c r="E128" s="198" t="s">
        <v>1</v>
      </c>
      <c r="F128" s="199" t="s">
        <v>692</v>
      </c>
      <c r="G128" s="197"/>
      <c r="H128" s="198" t="s">
        <v>1</v>
      </c>
      <c r="I128" s="200"/>
      <c r="J128" s="197"/>
      <c r="K128" s="197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144</v>
      </c>
      <c r="AU128" s="205" t="s">
        <v>85</v>
      </c>
      <c r="AV128" s="12" t="s">
        <v>83</v>
      </c>
      <c r="AW128" s="12" t="s">
        <v>35</v>
      </c>
      <c r="AX128" s="12" t="s">
        <v>75</v>
      </c>
      <c r="AY128" s="205" t="s">
        <v>135</v>
      </c>
    </row>
    <row r="129" spans="2:51" s="11" customFormat="1" ht="12">
      <c r="B129" s="184"/>
      <c r="C129" s="185"/>
      <c r="D129" s="186" t="s">
        <v>144</v>
      </c>
      <c r="E129" s="187" t="s">
        <v>1</v>
      </c>
      <c r="F129" s="188" t="s">
        <v>696</v>
      </c>
      <c r="G129" s="185"/>
      <c r="H129" s="189">
        <v>194.2</v>
      </c>
      <c r="I129" s="190"/>
      <c r="J129" s="185"/>
      <c r="K129" s="185"/>
      <c r="L129" s="191"/>
      <c r="M129" s="192"/>
      <c r="N129" s="193"/>
      <c r="O129" s="193"/>
      <c r="P129" s="193"/>
      <c r="Q129" s="193"/>
      <c r="R129" s="193"/>
      <c r="S129" s="193"/>
      <c r="T129" s="194"/>
      <c r="AT129" s="195" t="s">
        <v>144</v>
      </c>
      <c r="AU129" s="195" t="s">
        <v>85</v>
      </c>
      <c r="AV129" s="11" t="s">
        <v>85</v>
      </c>
      <c r="AW129" s="11" t="s">
        <v>35</v>
      </c>
      <c r="AX129" s="11" t="s">
        <v>75</v>
      </c>
      <c r="AY129" s="195" t="s">
        <v>135</v>
      </c>
    </row>
    <row r="130" spans="2:51" s="13" customFormat="1" ht="12">
      <c r="B130" s="206"/>
      <c r="C130" s="207"/>
      <c r="D130" s="186" t="s">
        <v>144</v>
      </c>
      <c r="E130" s="208" t="s">
        <v>1</v>
      </c>
      <c r="F130" s="209" t="s">
        <v>160</v>
      </c>
      <c r="G130" s="207"/>
      <c r="H130" s="210">
        <v>607.4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144</v>
      </c>
      <c r="AU130" s="216" t="s">
        <v>85</v>
      </c>
      <c r="AV130" s="13" t="s">
        <v>142</v>
      </c>
      <c r="AW130" s="13" t="s">
        <v>35</v>
      </c>
      <c r="AX130" s="13" t="s">
        <v>83</v>
      </c>
      <c r="AY130" s="216" t="s">
        <v>135</v>
      </c>
    </row>
    <row r="131" spans="2:65" s="1" customFormat="1" ht="20.45" customHeight="1">
      <c r="B131" s="32"/>
      <c r="C131" s="172" t="s">
        <v>211</v>
      </c>
      <c r="D131" s="172" t="s">
        <v>137</v>
      </c>
      <c r="E131" s="173" t="s">
        <v>212</v>
      </c>
      <c r="F131" s="174" t="s">
        <v>213</v>
      </c>
      <c r="G131" s="175" t="s">
        <v>152</v>
      </c>
      <c r="H131" s="176">
        <v>94.065</v>
      </c>
      <c r="I131" s="177"/>
      <c r="J131" s="178">
        <f>ROUND(I131*H131,2)</f>
        <v>0</v>
      </c>
      <c r="K131" s="174" t="s">
        <v>141</v>
      </c>
      <c r="L131" s="36"/>
      <c r="M131" s="179" t="s">
        <v>1</v>
      </c>
      <c r="N131" s="180" t="s">
        <v>46</v>
      </c>
      <c r="O131" s="58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AR131" s="15" t="s">
        <v>142</v>
      </c>
      <c r="AT131" s="15" t="s">
        <v>137</v>
      </c>
      <c r="AU131" s="15" t="s">
        <v>85</v>
      </c>
      <c r="AY131" s="15" t="s">
        <v>135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5" t="s">
        <v>83</v>
      </c>
      <c r="BK131" s="183">
        <f>ROUND(I131*H131,2)</f>
        <v>0</v>
      </c>
      <c r="BL131" s="15" t="s">
        <v>142</v>
      </c>
      <c r="BM131" s="15" t="s">
        <v>697</v>
      </c>
    </row>
    <row r="132" spans="2:51" s="12" customFormat="1" ht="12">
      <c r="B132" s="196"/>
      <c r="C132" s="197"/>
      <c r="D132" s="186" t="s">
        <v>144</v>
      </c>
      <c r="E132" s="198" t="s">
        <v>1</v>
      </c>
      <c r="F132" s="199" t="s">
        <v>215</v>
      </c>
      <c r="G132" s="197"/>
      <c r="H132" s="198" t="s">
        <v>1</v>
      </c>
      <c r="I132" s="200"/>
      <c r="J132" s="197"/>
      <c r="K132" s="197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144</v>
      </c>
      <c r="AU132" s="205" t="s">
        <v>85</v>
      </c>
      <c r="AV132" s="12" t="s">
        <v>83</v>
      </c>
      <c r="AW132" s="12" t="s">
        <v>35</v>
      </c>
      <c r="AX132" s="12" t="s">
        <v>75</v>
      </c>
      <c r="AY132" s="205" t="s">
        <v>135</v>
      </c>
    </row>
    <row r="133" spans="2:51" s="11" customFormat="1" ht="12">
      <c r="B133" s="184"/>
      <c r="C133" s="185"/>
      <c r="D133" s="186" t="s">
        <v>144</v>
      </c>
      <c r="E133" s="187" t="s">
        <v>1</v>
      </c>
      <c r="F133" s="188" t="s">
        <v>689</v>
      </c>
      <c r="G133" s="185"/>
      <c r="H133" s="189">
        <v>94.065</v>
      </c>
      <c r="I133" s="190"/>
      <c r="J133" s="185"/>
      <c r="K133" s="185"/>
      <c r="L133" s="191"/>
      <c r="M133" s="192"/>
      <c r="N133" s="193"/>
      <c r="O133" s="193"/>
      <c r="P133" s="193"/>
      <c r="Q133" s="193"/>
      <c r="R133" s="193"/>
      <c r="S133" s="193"/>
      <c r="T133" s="194"/>
      <c r="AT133" s="195" t="s">
        <v>144</v>
      </c>
      <c r="AU133" s="195" t="s">
        <v>85</v>
      </c>
      <c r="AV133" s="11" t="s">
        <v>85</v>
      </c>
      <c r="AW133" s="11" t="s">
        <v>35</v>
      </c>
      <c r="AX133" s="11" t="s">
        <v>83</v>
      </c>
      <c r="AY133" s="195" t="s">
        <v>135</v>
      </c>
    </row>
    <row r="134" spans="2:65" s="1" customFormat="1" ht="30.6" customHeight="1">
      <c r="B134" s="32"/>
      <c r="C134" s="172" t="s">
        <v>216</v>
      </c>
      <c r="D134" s="172" t="s">
        <v>137</v>
      </c>
      <c r="E134" s="173" t="s">
        <v>217</v>
      </c>
      <c r="F134" s="174" t="s">
        <v>218</v>
      </c>
      <c r="G134" s="175" t="s">
        <v>152</v>
      </c>
      <c r="H134" s="176">
        <v>94.065</v>
      </c>
      <c r="I134" s="177"/>
      <c r="J134" s="178">
        <f>ROUND(I134*H134,2)</f>
        <v>0</v>
      </c>
      <c r="K134" s="174" t="s">
        <v>141</v>
      </c>
      <c r="L134" s="36"/>
      <c r="M134" s="179" t="s">
        <v>1</v>
      </c>
      <c r="N134" s="180" t="s">
        <v>46</v>
      </c>
      <c r="O134" s="58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AR134" s="15" t="s">
        <v>142</v>
      </c>
      <c r="AT134" s="15" t="s">
        <v>137</v>
      </c>
      <c r="AU134" s="15" t="s">
        <v>85</v>
      </c>
      <c r="AY134" s="15" t="s">
        <v>135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5" t="s">
        <v>83</v>
      </c>
      <c r="BK134" s="183">
        <f>ROUND(I134*H134,2)</f>
        <v>0</v>
      </c>
      <c r="BL134" s="15" t="s">
        <v>142</v>
      </c>
      <c r="BM134" s="15" t="s">
        <v>698</v>
      </c>
    </row>
    <row r="135" spans="2:51" s="12" customFormat="1" ht="12">
      <c r="B135" s="196"/>
      <c r="C135" s="197"/>
      <c r="D135" s="186" t="s">
        <v>144</v>
      </c>
      <c r="E135" s="198" t="s">
        <v>1</v>
      </c>
      <c r="F135" s="199" t="s">
        <v>699</v>
      </c>
      <c r="G135" s="197"/>
      <c r="H135" s="198" t="s">
        <v>1</v>
      </c>
      <c r="I135" s="200"/>
      <c r="J135" s="197"/>
      <c r="K135" s="197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144</v>
      </c>
      <c r="AU135" s="205" t="s">
        <v>85</v>
      </c>
      <c r="AV135" s="12" t="s">
        <v>83</v>
      </c>
      <c r="AW135" s="12" t="s">
        <v>35</v>
      </c>
      <c r="AX135" s="12" t="s">
        <v>75</v>
      </c>
      <c r="AY135" s="205" t="s">
        <v>135</v>
      </c>
    </row>
    <row r="136" spans="2:51" s="11" customFormat="1" ht="12">
      <c r="B136" s="184"/>
      <c r="C136" s="185"/>
      <c r="D136" s="186" t="s">
        <v>144</v>
      </c>
      <c r="E136" s="187" t="s">
        <v>1</v>
      </c>
      <c r="F136" s="188" t="s">
        <v>700</v>
      </c>
      <c r="G136" s="185"/>
      <c r="H136" s="189">
        <v>94.065</v>
      </c>
      <c r="I136" s="190"/>
      <c r="J136" s="185"/>
      <c r="K136" s="185"/>
      <c r="L136" s="191"/>
      <c r="M136" s="192"/>
      <c r="N136" s="193"/>
      <c r="O136" s="193"/>
      <c r="P136" s="193"/>
      <c r="Q136" s="193"/>
      <c r="R136" s="193"/>
      <c r="S136" s="193"/>
      <c r="T136" s="194"/>
      <c r="AT136" s="195" t="s">
        <v>144</v>
      </c>
      <c r="AU136" s="195" t="s">
        <v>85</v>
      </c>
      <c r="AV136" s="11" t="s">
        <v>85</v>
      </c>
      <c r="AW136" s="11" t="s">
        <v>35</v>
      </c>
      <c r="AX136" s="11" t="s">
        <v>83</v>
      </c>
      <c r="AY136" s="195" t="s">
        <v>135</v>
      </c>
    </row>
    <row r="137" spans="2:65" s="1" customFormat="1" ht="20.45" customHeight="1">
      <c r="B137" s="32"/>
      <c r="C137" s="217" t="s">
        <v>227</v>
      </c>
      <c r="D137" s="217" t="s">
        <v>233</v>
      </c>
      <c r="E137" s="218" t="s">
        <v>701</v>
      </c>
      <c r="F137" s="219" t="s">
        <v>702</v>
      </c>
      <c r="G137" s="220" t="s">
        <v>236</v>
      </c>
      <c r="H137" s="221">
        <v>34.956</v>
      </c>
      <c r="I137" s="222"/>
      <c r="J137" s="223">
        <f>ROUND(I137*H137,2)</f>
        <v>0</v>
      </c>
      <c r="K137" s="219" t="s">
        <v>141</v>
      </c>
      <c r="L137" s="224"/>
      <c r="M137" s="225" t="s">
        <v>1</v>
      </c>
      <c r="N137" s="226" t="s">
        <v>46</v>
      </c>
      <c r="O137" s="58"/>
      <c r="P137" s="181">
        <f>O137*H137</f>
        <v>0</v>
      </c>
      <c r="Q137" s="181">
        <v>1</v>
      </c>
      <c r="R137" s="181">
        <f>Q137*H137</f>
        <v>34.956</v>
      </c>
      <c r="S137" s="181">
        <v>0</v>
      </c>
      <c r="T137" s="182">
        <f>S137*H137</f>
        <v>0</v>
      </c>
      <c r="AR137" s="15" t="s">
        <v>186</v>
      </c>
      <c r="AT137" s="15" t="s">
        <v>233</v>
      </c>
      <c r="AU137" s="15" t="s">
        <v>85</v>
      </c>
      <c r="AY137" s="15" t="s">
        <v>135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5" t="s">
        <v>83</v>
      </c>
      <c r="BK137" s="183">
        <f>ROUND(I137*H137,2)</f>
        <v>0</v>
      </c>
      <c r="BL137" s="15" t="s">
        <v>142</v>
      </c>
      <c r="BM137" s="15" t="s">
        <v>703</v>
      </c>
    </row>
    <row r="138" spans="2:51" s="12" customFormat="1" ht="12">
      <c r="B138" s="196"/>
      <c r="C138" s="197"/>
      <c r="D138" s="186" t="s">
        <v>144</v>
      </c>
      <c r="E138" s="198" t="s">
        <v>1</v>
      </c>
      <c r="F138" s="199" t="s">
        <v>704</v>
      </c>
      <c r="G138" s="197"/>
      <c r="H138" s="198" t="s">
        <v>1</v>
      </c>
      <c r="I138" s="200"/>
      <c r="J138" s="197"/>
      <c r="K138" s="197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144</v>
      </c>
      <c r="AU138" s="205" t="s">
        <v>85</v>
      </c>
      <c r="AV138" s="12" t="s">
        <v>83</v>
      </c>
      <c r="AW138" s="12" t="s">
        <v>35</v>
      </c>
      <c r="AX138" s="12" t="s">
        <v>75</v>
      </c>
      <c r="AY138" s="205" t="s">
        <v>135</v>
      </c>
    </row>
    <row r="139" spans="2:51" s="11" customFormat="1" ht="12">
      <c r="B139" s="184"/>
      <c r="C139" s="185"/>
      <c r="D139" s="186" t="s">
        <v>144</v>
      </c>
      <c r="E139" s="187" t="s">
        <v>1</v>
      </c>
      <c r="F139" s="188" t="s">
        <v>705</v>
      </c>
      <c r="G139" s="185"/>
      <c r="H139" s="189">
        <v>34.956</v>
      </c>
      <c r="I139" s="190"/>
      <c r="J139" s="185"/>
      <c r="K139" s="185"/>
      <c r="L139" s="191"/>
      <c r="M139" s="192"/>
      <c r="N139" s="193"/>
      <c r="O139" s="193"/>
      <c r="P139" s="193"/>
      <c r="Q139" s="193"/>
      <c r="R139" s="193"/>
      <c r="S139" s="193"/>
      <c r="T139" s="194"/>
      <c r="AT139" s="195" t="s">
        <v>144</v>
      </c>
      <c r="AU139" s="195" t="s">
        <v>85</v>
      </c>
      <c r="AV139" s="11" t="s">
        <v>85</v>
      </c>
      <c r="AW139" s="11" t="s">
        <v>35</v>
      </c>
      <c r="AX139" s="11" t="s">
        <v>83</v>
      </c>
      <c r="AY139" s="195" t="s">
        <v>135</v>
      </c>
    </row>
    <row r="140" spans="2:65" s="1" customFormat="1" ht="20.45" customHeight="1">
      <c r="B140" s="32"/>
      <c r="C140" s="172" t="s">
        <v>8</v>
      </c>
      <c r="D140" s="172" t="s">
        <v>137</v>
      </c>
      <c r="E140" s="173" t="s">
        <v>228</v>
      </c>
      <c r="F140" s="174" t="s">
        <v>229</v>
      </c>
      <c r="G140" s="175" t="s">
        <v>140</v>
      </c>
      <c r="H140" s="176">
        <v>413.2</v>
      </c>
      <c r="I140" s="177"/>
      <c r="J140" s="178">
        <f>ROUND(I140*H140,2)</f>
        <v>0</v>
      </c>
      <c r="K140" s="174" t="s">
        <v>141</v>
      </c>
      <c r="L140" s="36"/>
      <c r="M140" s="179" t="s">
        <v>1</v>
      </c>
      <c r="N140" s="180" t="s">
        <v>46</v>
      </c>
      <c r="O140" s="58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AR140" s="15" t="s">
        <v>142</v>
      </c>
      <c r="AT140" s="15" t="s">
        <v>137</v>
      </c>
      <c r="AU140" s="15" t="s">
        <v>85</v>
      </c>
      <c r="AY140" s="15" t="s">
        <v>135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5" t="s">
        <v>83</v>
      </c>
      <c r="BK140" s="183">
        <f>ROUND(I140*H140,2)</f>
        <v>0</v>
      </c>
      <c r="BL140" s="15" t="s">
        <v>142</v>
      </c>
      <c r="BM140" s="15" t="s">
        <v>706</v>
      </c>
    </row>
    <row r="141" spans="2:51" s="12" customFormat="1" ht="12">
      <c r="B141" s="196"/>
      <c r="C141" s="197"/>
      <c r="D141" s="186" t="s">
        <v>144</v>
      </c>
      <c r="E141" s="198" t="s">
        <v>1</v>
      </c>
      <c r="F141" s="199" t="s">
        <v>707</v>
      </c>
      <c r="G141" s="197"/>
      <c r="H141" s="198" t="s">
        <v>1</v>
      </c>
      <c r="I141" s="200"/>
      <c r="J141" s="197"/>
      <c r="K141" s="197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144</v>
      </c>
      <c r="AU141" s="205" t="s">
        <v>85</v>
      </c>
      <c r="AV141" s="12" t="s">
        <v>83</v>
      </c>
      <c r="AW141" s="12" t="s">
        <v>35</v>
      </c>
      <c r="AX141" s="12" t="s">
        <v>75</v>
      </c>
      <c r="AY141" s="205" t="s">
        <v>135</v>
      </c>
    </row>
    <row r="142" spans="2:51" s="11" customFormat="1" ht="12">
      <c r="B142" s="184"/>
      <c r="C142" s="185"/>
      <c r="D142" s="186" t="s">
        <v>144</v>
      </c>
      <c r="E142" s="187" t="s">
        <v>1</v>
      </c>
      <c r="F142" s="188" t="s">
        <v>708</v>
      </c>
      <c r="G142" s="185"/>
      <c r="H142" s="189">
        <v>310.8</v>
      </c>
      <c r="I142" s="190"/>
      <c r="J142" s="185"/>
      <c r="K142" s="185"/>
      <c r="L142" s="191"/>
      <c r="M142" s="192"/>
      <c r="N142" s="193"/>
      <c r="O142" s="193"/>
      <c r="P142" s="193"/>
      <c r="Q142" s="193"/>
      <c r="R142" s="193"/>
      <c r="S142" s="193"/>
      <c r="T142" s="194"/>
      <c r="AT142" s="195" t="s">
        <v>144</v>
      </c>
      <c r="AU142" s="195" t="s">
        <v>85</v>
      </c>
      <c r="AV142" s="11" t="s">
        <v>85</v>
      </c>
      <c r="AW142" s="11" t="s">
        <v>35</v>
      </c>
      <c r="AX142" s="11" t="s">
        <v>75</v>
      </c>
      <c r="AY142" s="195" t="s">
        <v>135</v>
      </c>
    </row>
    <row r="143" spans="2:51" s="12" customFormat="1" ht="12">
      <c r="B143" s="196"/>
      <c r="C143" s="197"/>
      <c r="D143" s="186" t="s">
        <v>144</v>
      </c>
      <c r="E143" s="198" t="s">
        <v>1</v>
      </c>
      <c r="F143" s="199" t="s">
        <v>231</v>
      </c>
      <c r="G143" s="197"/>
      <c r="H143" s="198" t="s">
        <v>1</v>
      </c>
      <c r="I143" s="200"/>
      <c r="J143" s="197"/>
      <c r="K143" s="197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144</v>
      </c>
      <c r="AU143" s="205" t="s">
        <v>85</v>
      </c>
      <c r="AV143" s="12" t="s">
        <v>83</v>
      </c>
      <c r="AW143" s="12" t="s">
        <v>35</v>
      </c>
      <c r="AX143" s="12" t="s">
        <v>75</v>
      </c>
      <c r="AY143" s="205" t="s">
        <v>135</v>
      </c>
    </row>
    <row r="144" spans="2:51" s="11" customFormat="1" ht="12">
      <c r="B144" s="184"/>
      <c r="C144" s="185"/>
      <c r="D144" s="186" t="s">
        <v>144</v>
      </c>
      <c r="E144" s="187" t="s">
        <v>1</v>
      </c>
      <c r="F144" s="188" t="s">
        <v>709</v>
      </c>
      <c r="G144" s="185"/>
      <c r="H144" s="189">
        <v>102.4</v>
      </c>
      <c r="I144" s="190"/>
      <c r="J144" s="185"/>
      <c r="K144" s="185"/>
      <c r="L144" s="191"/>
      <c r="M144" s="192"/>
      <c r="N144" s="193"/>
      <c r="O144" s="193"/>
      <c r="P144" s="193"/>
      <c r="Q144" s="193"/>
      <c r="R144" s="193"/>
      <c r="S144" s="193"/>
      <c r="T144" s="194"/>
      <c r="AT144" s="195" t="s">
        <v>144</v>
      </c>
      <c r="AU144" s="195" t="s">
        <v>85</v>
      </c>
      <c r="AV144" s="11" t="s">
        <v>85</v>
      </c>
      <c r="AW144" s="11" t="s">
        <v>35</v>
      </c>
      <c r="AX144" s="11" t="s">
        <v>75</v>
      </c>
      <c r="AY144" s="195" t="s">
        <v>135</v>
      </c>
    </row>
    <row r="145" spans="2:51" s="13" customFormat="1" ht="12">
      <c r="B145" s="206"/>
      <c r="C145" s="207"/>
      <c r="D145" s="186" t="s">
        <v>144</v>
      </c>
      <c r="E145" s="208" t="s">
        <v>1</v>
      </c>
      <c r="F145" s="209" t="s">
        <v>160</v>
      </c>
      <c r="G145" s="207"/>
      <c r="H145" s="210">
        <v>413.2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144</v>
      </c>
      <c r="AU145" s="216" t="s">
        <v>85</v>
      </c>
      <c r="AV145" s="13" t="s">
        <v>142</v>
      </c>
      <c r="AW145" s="13" t="s">
        <v>35</v>
      </c>
      <c r="AX145" s="13" t="s">
        <v>83</v>
      </c>
      <c r="AY145" s="216" t="s">
        <v>135</v>
      </c>
    </row>
    <row r="146" spans="2:65" s="1" customFormat="1" ht="20.45" customHeight="1">
      <c r="B146" s="32"/>
      <c r="C146" s="217" t="s">
        <v>239</v>
      </c>
      <c r="D146" s="217" t="s">
        <v>233</v>
      </c>
      <c r="E146" s="218" t="s">
        <v>234</v>
      </c>
      <c r="F146" s="219" t="s">
        <v>235</v>
      </c>
      <c r="G146" s="220" t="s">
        <v>236</v>
      </c>
      <c r="H146" s="221">
        <v>74.376</v>
      </c>
      <c r="I146" s="222"/>
      <c r="J146" s="223">
        <f>ROUND(I146*H146,2)</f>
        <v>0</v>
      </c>
      <c r="K146" s="219" t="s">
        <v>141</v>
      </c>
      <c r="L146" s="224"/>
      <c r="M146" s="225" t="s">
        <v>1</v>
      </c>
      <c r="N146" s="226" t="s">
        <v>46</v>
      </c>
      <c r="O146" s="58"/>
      <c r="P146" s="181">
        <f>O146*H146</f>
        <v>0</v>
      </c>
      <c r="Q146" s="181">
        <v>1</v>
      </c>
      <c r="R146" s="181">
        <f>Q146*H146</f>
        <v>74.376</v>
      </c>
      <c r="S146" s="181">
        <v>0</v>
      </c>
      <c r="T146" s="182">
        <f>S146*H146</f>
        <v>0</v>
      </c>
      <c r="AR146" s="15" t="s">
        <v>186</v>
      </c>
      <c r="AT146" s="15" t="s">
        <v>233</v>
      </c>
      <c r="AU146" s="15" t="s">
        <v>85</v>
      </c>
      <c r="AY146" s="15" t="s">
        <v>135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5" t="s">
        <v>83</v>
      </c>
      <c r="BK146" s="183">
        <f>ROUND(I146*H146,2)</f>
        <v>0</v>
      </c>
      <c r="BL146" s="15" t="s">
        <v>142</v>
      </c>
      <c r="BM146" s="15" t="s">
        <v>710</v>
      </c>
    </row>
    <row r="147" spans="2:51" s="11" customFormat="1" ht="12">
      <c r="B147" s="184"/>
      <c r="C147" s="185"/>
      <c r="D147" s="186" t="s">
        <v>144</v>
      </c>
      <c r="E147" s="187" t="s">
        <v>1</v>
      </c>
      <c r="F147" s="188" t="s">
        <v>711</v>
      </c>
      <c r="G147" s="185"/>
      <c r="H147" s="189">
        <v>74.376</v>
      </c>
      <c r="I147" s="190"/>
      <c r="J147" s="185"/>
      <c r="K147" s="185"/>
      <c r="L147" s="191"/>
      <c r="M147" s="192"/>
      <c r="N147" s="193"/>
      <c r="O147" s="193"/>
      <c r="P147" s="193"/>
      <c r="Q147" s="193"/>
      <c r="R147" s="193"/>
      <c r="S147" s="193"/>
      <c r="T147" s="194"/>
      <c r="AT147" s="195" t="s">
        <v>144</v>
      </c>
      <c r="AU147" s="195" t="s">
        <v>85</v>
      </c>
      <c r="AV147" s="11" t="s">
        <v>85</v>
      </c>
      <c r="AW147" s="11" t="s">
        <v>35</v>
      </c>
      <c r="AX147" s="11" t="s">
        <v>83</v>
      </c>
      <c r="AY147" s="195" t="s">
        <v>135</v>
      </c>
    </row>
    <row r="148" spans="2:65" s="1" customFormat="1" ht="20.45" customHeight="1">
      <c r="B148" s="32"/>
      <c r="C148" s="172" t="s">
        <v>243</v>
      </c>
      <c r="D148" s="172" t="s">
        <v>137</v>
      </c>
      <c r="E148" s="173" t="s">
        <v>240</v>
      </c>
      <c r="F148" s="174" t="s">
        <v>241</v>
      </c>
      <c r="G148" s="175" t="s">
        <v>140</v>
      </c>
      <c r="H148" s="176">
        <v>413.2</v>
      </c>
      <c r="I148" s="177"/>
      <c r="J148" s="178">
        <f>ROUND(I148*H148,2)</f>
        <v>0</v>
      </c>
      <c r="K148" s="174" t="s">
        <v>141</v>
      </c>
      <c r="L148" s="36"/>
      <c r="M148" s="179" t="s">
        <v>1</v>
      </c>
      <c r="N148" s="180" t="s">
        <v>46</v>
      </c>
      <c r="O148" s="58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AR148" s="15" t="s">
        <v>142</v>
      </c>
      <c r="AT148" s="15" t="s">
        <v>137</v>
      </c>
      <c r="AU148" s="15" t="s">
        <v>85</v>
      </c>
      <c r="AY148" s="15" t="s">
        <v>135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5" t="s">
        <v>83</v>
      </c>
      <c r="BK148" s="183">
        <f>ROUND(I148*H148,2)</f>
        <v>0</v>
      </c>
      <c r="BL148" s="15" t="s">
        <v>142</v>
      </c>
      <c r="BM148" s="15" t="s">
        <v>712</v>
      </c>
    </row>
    <row r="149" spans="2:51" s="12" customFormat="1" ht="12">
      <c r="B149" s="196"/>
      <c r="C149" s="197"/>
      <c r="D149" s="186" t="s">
        <v>144</v>
      </c>
      <c r="E149" s="198" t="s">
        <v>1</v>
      </c>
      <c r="F149" s="199" t="s">
        <v>707</v>
      </c>
      <c r="G149" s="197"/>
      <c r="H149" s="198" t="s">
        <v>1</v>
      </c>
      <c r="I149" s="200"/>
      <c r="J149" s="197"/>
      <c r="K149" s="197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144</v>
      </c>
      <c r="AU149" s="205" t="s">
        <v>85</v>
      </c>
      <c r="AV149" s="12" t="s">
        <v>83</v>
      </c>
      <c r="AW149" s="12" t="s">
        <v>35</v>
      </c>
      <c r="AX149" s="12" t="s">
        <v>75</v>
      </c>
      <c r="AY149" s="205" t="s">
        <v>135</v>
      </c>
    </row>
    <row r="150" spans="2:51" s="11" customFormat="1" ht="12">
      <c r="B150" s="184"/>
      <c r="C150" s="185"/>
      <c r="D150" s="186" t="s">
        <v>144</v>
      </c>
      <c r="E150" s="187" t="s">
        <v>1</v>
      </c>
      <c r="F150" s="188" t="s">
        <v>708</v>
      </c>
      <c r="G150" s="185"/>
      <c r="H150" s="189">
        <v>310.8</v>
      </c>
      <c r="I150" s="190"/>
      <c r="J150" s="185"/>
      <c r="K150" s="185"/>
      <c r="L150" s="191"/>
      <c r="M150" s="192"/>
      <c r="N150" s="193"/>
      <c r="O150" s="193"/>
      <c r="P150" s="193"/>
      <c r="Q150" s="193"/>
      <c r="R150" s="193"/>
      <c r="S150" s="193"/>
      <c r="T150" s="194"/>
      <c r="AT150" s="195" t="s">
        <v>144</v>
      </c>
      <c r="AU150" s="195" t="s">
        <v>85</v>
      </c>
      <c r="AV150" s="11" t="s">
        <v>85</v>
      </c>
      <c r="AW150" s="11" t="s">
        <v>35</v>
      </c>
      <c r="AX150" s="11" t="s">
        <v>75</v>
      </c>
      <c r="AY150" s="195" t="s">
        <v>135</v>
      </c>
    </row>
    <row r="151" spans="2:51" s="12" customFormat="1" ht="12">
      <c r="B151" s="196"/>
      <c r="C151" s="197"/>
      <c r="D151" s="186" t="s">
        <v>144</v>
      </c>
      <c r="E151" s="198" t="s">
        <v>1</v>
      </c>
      <c r="F151" s="199" t="s">
        <v>231</v>
      </c>
      <c r="G151" s="197"/>
      <c r="H151" s="198" t="s">
        <v>1</v>
      </c>
      <c r="I151" s="200"/>
      <c r="J151" s="197"/>
      <c r="K151" s="197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144</v>
      </c>
      <c r="AU151" s="205" t="s">
        <v>85</v>
      </c>
      <c r="AV151" s="12" t="s">
        <v>83</v>
      </c>
      <c r="AW151" s="12" t="s">
        <v>35</v>
      </c>
      <c r="AX151" s="12" t="s">
        <v>75</v>
      </c>
      <c r="AY151" s="205" t="s">
        <v>135</v>
      </c>
    </row>
    <row r="152" spans="2:51" s="11" customFormat="1" ht="12">
      <c r="B152" s="184"/>
      <c r="C152" s="185"/>
      <c r="D152" s="186" t="s">
        <v>144</v>
      </c>
      <c r="E152" s="187" t="s">
        <v>1</v>
      </c>
      <c r="F152" s="188" t="s">
        <v>709</v>
      </c>
      <c r="G152" s="185"/>
      <c r="H152" s="189">
        <v>102.4</v>
      </c>
      <c r="I152" s="190"/>
      <c r="J152" s="185"/>
      <c r="K152" s="185"/>
      <c r="L152" s="191"/>
      <c r="M152" s="192"/>
      <c r="N152" s="193"/>
      <c r="O152" s="193"/>
      <c r="P152" s="193"/>
      <c r="Q152" s="193"/>
      <c r="R152" s="193"/>
      <c r="S152" s="193"/>
      <c r="T152" s="194"/>
      <c r="AT152" s="195" t="s">
        <v>144</v>
      </c>
      <c r="AU152" s="195" t="s">
        <v>85</v>
      </c>
      <c r="AV152" s="11" t="s">
        <v>85</v>
      </c>
      <c r="AW152" s="11" t="s">
        <v>35</v>
      </c>
      <c r="AX152" s="11" t="s">
        <v>75</v>
      </c>
      <c r="AY152" s="195" t="s">
        <v>135</v>
      </c>
    </row>
    <row r="153" spans="2:51" s="13" customFormat="1" ht="12">
      <c r="B153" s="206"/>
      <c r="C153" s="207"/>
      <c r="D153" s="186" t="s">
        <v>144</v>
      </c>
      <c r="E153" s="208" t="s">
        <v>1</v>
      </c>
      <c r="F153" s="209" t="s">
        <v>160</v>
      </c>
      <c r="G153" s="207"/>
      <c r="H153" s="210">
        <v>413.2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144</v>
      </c>
      <c r="AU153" s="216" t="s">
        <v>85</v>
      </c>
      <c r="AV153" s="13" t="s">
        <v>142</v>
      </c>
      <c r="AW153" s="13" t="s">
        <v>35</v>
      </c>
      <c r="AX153" s="13" t="s">
        <v>83</v>
      </c>
      <c r="AY153" s="216" t="s">
        <v>135</v>
      </c>
    </row>
    <row r="154" spans="2:65" s="1" customFormat="1" ht="20.45" customHeight="1">
      <c r="B154" s="32"/>
      <c r="C154" s="217" t="s">
        <v>249</v>
      </c>
      <c r="D154" s="217" t="s">
        <v>233</v>
      </c>
      <c r="E154" s="218" t="s">
        <v>713</v>
      </c>
      <c r="F154" s="219" t="s">
        <v>714</v>
      </c>
      <c r="G154" s="220" t="s">
        <v>246</v>
      </c>
      <c r="H154" s="221">
        <v>12.396</v>
      </c>
      <c r="I154" s="222"/>
      <c r="J154" s="223">
        <f>ROUND(I154*H154,2)</f>
        <v>0</v>
      </c>
      <c r="K154" s="219" t="s">
        <v>141</v>
      </c>
      <c r="L154" s="224"/>
      <c r="M154" s="225" t="s">
        <v>1</v>
      </c>
      <c r="N154" s="226" t="s">
        <v>46</v>
      </c>
      <c r="O154" s="58"/>
      <c r="P154" s="181">
        <f>O154*H154</f>
        <v>0</v>
      </c>
      <c r="Q154" s="181">
        <v>0.001</v>
      </c>
      <c r="R154" s="181">
        <f>Q154*H154</f>
        <v>0.012396</v>
      </c>
      <c r="S154" s="181">
        <v>0</v>
      </c>
      <c r="T154" s="182">
        <f>S154*H154</f>
        <v>0</v>
      </c>
      <c r="AR154" s="15" t="s">
        <v>186</v>
      </c>
      <c r="AT154" s="15" t="s">
        <v>233</v>
      </c>
      <c r="AU154" s="15" t="s">
        <v>85</v>
      </c>
      <c r="AY154" s="15" t="s">
        <v>135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5" t="s">
        <v>83</v>
      </c>
      <c r="BK154" s="183">
        <f>ROUND(I154*H154,2)</f>
        <v>0</v>
      </c>
      <c r="BL154" s="15" t="s">
        <v>142</v>
      </c>
      <c r="BM154" s="15" t="s">
        <v>715</v>
      </c>
    </row>
    <row r="155" spans="2:51" s="11" customFormat="1" ht="12">
      <c r="B155" s="184"/>
      <c r="C155" s="185"/>
      <c r="D155" s="186" t="s">
        <v>144</v>
      </c>
      <c r="E155" s="187" t="s">
        <v>1</v>
      </c>
      <c r="F155" s="188" t="s">
        <v>716</v>
      </c>
      <c r="G155" s="185"/>
      <c r="H155" s="189">
        <v>413.2</v>
      </c>
      <c r="I155" s="190"/>
      <c r="J155" s="185"/>
      <c r="K155" s="185"/>
      <c r="L155" s="191"/>
      <c r="M155" s="192"/>
      <c r="N155" s="193"/>
      <c r="O155" s="193"/>
      <c r="P155" s="193"/>
      <c r="Q155" s="193"/>
      <c r="R155" s="193"/>
      <c r="S155" s="193"/>
      <c r="T155" s="194"/>
      <c r="AT155" s="195" t="s">
        <v>144</v>
      </c>
      <c r="AU155" s="195" t="s">
        <v>85</v>
      </c>
      <c r="AV155" s="11" t="s">
        <v>85</v>
      </c>
      <c r="AW155" s="11" t="s">
        <v>35</v>
      </c>
      <c r="AX155" s="11" t="s">
        <v>83</v>
      </c>
      <c r="AY155" s="195" t="s">
        <v>135</v>
      </c>
    </row>
    <row r="156" spans="2:51" s="11" customFormat="1" ht="12">
      <c r="B156" s="184"/>
      <c r="C156" s="185"/>
      <c r="D156" s="186" t="s">
        <v>144</v>
      </c>
      <c r="E156" s="185"/>
      <c r="F156" s="188" t="s">
        <v>717</v>
      </c>
      <c r="G156" s="185"/>
      <c r="H156" s="189">
        <v>12.396</v>
      </c>
      <c r="I156" s="190"/>
      <c r="J156" s="185"/>
      <c r="K156" s="185"/>
      <c r="L156" s="191"/>
      <c r="M156" s="192"/>
      <c r="N156" s="193"/>
      <c r="O156" s="193"/>
      <c r="P156" s="193"/>
      <c r="Q156" s="193"/>
      <c r="R156" s="193"/>
      <c r="S156" s="193"/>
      <c r="T156" s="194"/>
      <c r="AT156" s="195" t="s">
        <v>144</v>
      </c>
      <c r="AU156" s="195" t="s">
        <v>85</v>
      </c>
      <c r="AV156" s="11" t="s">
        <v>85</v>
      </c>
      <c r="AW156" s="11" t="s">
        <v>4</v>
      </c>
      <c r="AX156" s="11" t="s">
        <v>83</v>
      </c>
      <c r="AY156" s="195" t="s">
        <v>135</v>
      </c>
    </row>
    <row r="157" spans="2:65" s="1" customFormat="1" ht="20.45" customHeight="1">
      <c r="B157" s="32"/>
      <c r="C157" s="172" t="s">
        <v>254</v>
      </c>
      <c r="D157" s="172" t="s">
        <v>137</v>
      </c>
      <c r="E157" s="173" t="s">
        <v>250</v>
      </c>
      <c r="F157" s="174" t="s">
        <v>251</v>
      </c>
      <c r="G157" s="175" t="s">
        <v>140</v>
      </c>
      <c r="H157" s="176">
        <v>413.2</v>
      </c>
      <c r="I157" s="177"/>
      <c r="J157" s="178">
        <f>ROUND(I157*H157,2)</f>
        <v>0</v>
      </c>
      <c r="K157" s="174" t="s">
        <v>141</v>
      </c>
      <c r="L157" s="36"/>
      <c r="M157" s="179" t="s">
        <v>1</v>
      </c>
      <c r="N157" s="180" t="s">
        <v>46</v>
      </c>
      <c r="O157" s="58"/>
      <c r="P157" s="181">
        <f>O157*H157</f>
        <v>0</v>
      </c>
      <c r="Q157" s="181">
        <v>0</v>
      </c>
      <c r="R157" s="181">
        <f>Q157*H157</f>
        <v>0</v>
      </c>
      <c r="S157" s="181">
        <v>0</v>
      </c>
      <c r="T157" s="182">
        <f>S157*H157</f>
        <v>0</v>
      </c>
      <c r="AR157" s="15" t="s">
        <v>142</v>
      </c>
      <c r="AT157" s="15" t="s">
        <v>137</v>
      </c>
      <c r="AU157" s="15" t="s">
        <v>85</v>
      </c>
      <c r="AY157" s="15" t="s">
        <v>135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5" t="s">
        <v>83</v>
      </c>
      <c r="BK157" s="183">
        <f>ROUND(I157*H157,2)</f>
        <v>0</v>
      </c>
      <c r="BL157" s="15" t="s">
        <v>142</v>
      </c>
      <c r="BM157" s="15" t="s">
        <v>718</v>
      </c>
    </row>
    <row r="158" spans="2:51" s="11" customFormat="1" ht="12">
      <c r="B158" s="184"/>
      <c r="C158" s="185"/>
      <c r="D158" s="186" t="s">
        <v>144</v>
      </c>
      <c r="E158" s="187" t="s">
        <v>1</v>
      </c>
      <c r="F158" s="188" t="s">
        <v>719</v>
      </c>
      <c r="G158" s="185"/>
      <c r="H158" s="189">
        <v>413.2</v>
      </c>
      <c r="I158" s="190"/>
      <c r="J158" s="185"/>
      <c r="K158" s="185"/>
      <c r="L158" s="191"/>
      <c r="M158" s="192"/>
      <c r="N158" s="193"/>
      <c r="O158" s="193"/>
      <c r="P158" s="193"/>
      <c r="Q158" s="193"/>
      <c r="R158" s="193"/>
      <c r="S158" s="193"/>
      <c r="T158" s="194"/>
      <c r="AT158" s="195" t="s">
        <v>144</v>
      </c>
      <c r="AU158" s="195" t="s">
        <v>85</v>
      </c>
      <c r="AV158" s="11" t="s">
        <v>85</v>
      </c>
      <c r="AW158" s="11" t="s">
        <v>35</v>
      </c>
      <c r="AX158" s="11" t="s">
        <v>83</v>
      </c>
      <c r="AY158" s="195" t="s">
        <v>135</v>
      </c>
    </row>
    <row r="159" spans="2:63" s="10" customFormat="1" ht="22.9" customHeight="1">
      <c r="B159" s="156"/>
      <c r="C159" s="157"/>
      <c r="D159" s="158" t="s">
        <v>74</v>
      </c>
      <c r="E159" s="170" t="s">
        <v>85</v>
      </c>
      <c r="F159" s="170" t="s">
        <v>293</v>
      </c>
      <c r="G159" s="157"/>
      <c r="H159" s="157"/>
      <c r="I159" s="160"/>
      <c r="J159" s="171">
        <f>BK159</f>
        <v>0</v>
      </c>
      <c r="K159" s="157"/>
      <c r="L159" s="162"/>
      <c r="M159" s="163"/>
      <c r="N159" s="164"/>
      <c r="O159" s="164"/>
      <c r="P159" s="165">
        <f>SUM(P160:P169)</f>
        <v>0</v>
      </c>
      <c r="Q159" s="164"/>
      <c r="R159" s="165">
        <f>SUM(R160:R169)</f>
        <v>8.23961986</v>
      </c>
      <c r="S159" s="164"/>
      <c r="T159" s="166">
        <f>SUM(T160:T169)</f>
        <v>0</v>
      </c>
      <c r="AR159" s="167" t="s">
        <v>83</v>
      </c>
      <c r="AT159" s="168" t="s">
        <v>74</v>
      </c>
      <c r="AU159" s="168" t="s">
        <v>83</v>
      </c>
      <c r="AY159" s="167" t="s">
        <v>135</v>
      </c>
      <c r="BK159" s="169">
        <f>SUM(BK160:BK169)</f>
        <v>0</v>
      </c>
    </row>
    <row r="160" spans="2:65" s="1" customFormat="1" ht="20.45" customHeight="1">
      <c r="B160" s="32"/>
      <c r="C160" s="172" t="s">
        <v>259</v>
      </c>
      <c r="D160" s="172" t="s">
        <v>137</v>
      </c>
      <c r="E160" s="173" t="s">
        <v>342</v>
      </c>
      <c r="F160" s="174" t="s">
        <v>343</v>
      </c>
      <c r="G160" s="175" t="s">
        <v>152</v>
      </c>
      <c r="H160" s="176">
        <v>0.755</v>
      </c>
      <c r="I160" s="177"/>
      <c r="J160" s="178">
        <f>ROUND(I160*H160,2)</f>
        <v>0</v>
      </c>
      <c r="K160" s="174" t="s">
        <v>141</v>
      </c>
      <c r="L160" s="36"/>
      <c r="M160" s="179" t="s">
        <v>1</v>
      </c>
      <c r="N160" s="180" t="s">
        <v>46</v>
      </c>
      <c r="O160" s="58"/>
      <c r="P160" s="181">
        <f>O160*H160</f>
        <v>0</v>
      </c>
      <c r="Q160" s="181">
        <v>2.16</v>
      </c>
      <c r="R160" s="181">
        <f>Q160*H160</f>
        <v>1.6308</v>
      </c>
      <c r="S160" s="181">
        <v>0</v>
      </c>
      <c r="T160" s="182">
        <f>S160*H160</f>
        <v>0</v>
      </c>
      <c r="AR160" s="15" t="s">
        <v>142</v>
      </c>
      <c r="AT160" s="15" t="s">
        <v>137</v>
      </c>
      <c r="AU160" s="15" t="s">
        <v>85</v>
      </c>
      <c r="AY160" s="15" t="s">
        <v>135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5" t="s">
        <v>83</v>
      </c>
      <c r="BK160" s="183">
        <f>ROUND(I160*H160,2)</f>
        <v>0</v>
      </c>
      <c r="BL160" s="15" t="s">
        <v>142</v>
      </c>
      <c r="BM160" s="15" t="s">
        <v>720</v>
      </c>
    </row>
    <row r="161" spans="2:51" s="11" customFormat="1" ht="12">
      <c r="B161" s="184"/>
      <c r="C161" s="185"/>
      <c r="D161" s="186" t="s">
        <v>144</v>
      </c>
      <c r="E161" s="187" t="s">
        <v>1</v>
      </c>
      <c r="F161" s="188" t="s">
        <v>721</v>
      </c>
      <c r="G161" s="185"/>
      <c r="H161" s="189">
        <v>0.134</v>
      </c>
      <c r="I161" s="190"/>
      <c r="J161" s="185"/>
      <c r="K161" s="185"/>
      <c r="L161" s="191"/>
      <c r="M161" s="192"/>
      <c r="N161" s="193"/>
      <c r="O161" s="193"/>
      <c r="P161" s="193"/>
      <c r="Q161" s="193"/>
      <c r="R161" s="193"/>
      <c r="S161" s="193"/>
      <c r="T161" s="194"/>
      <c r="AT161" s="195" t="s">
        <v>144</v>
      </c>
      <c r="AU161" s="195" t="s">
        <v>85</v>
      </c>
      <c r="AV161" s="11" t="s">
        <v>85</v>
      </c>
      <c r="AW161" s="11" t="s">
        <v>35</v>
      </c>
      <c r="AX161" s="11" t="s">
        <v>75</v>
      </c>
      <c r="AY161" s="195" t="s">
        <v>135</v>
      </c>
    </row>
    <row r="162" spans="2:51" s="11" customFormat="1" ht="12">
      <c r="B162" s="184"/>
      <c r="C162" s="185"/>
      <c r="D162" s="186" t="s">
        <v>144</v>
      </c>
      <c r="E162" s="187" t="s">
        <v>1</v>
      </c>
      <c r="F162" s="188" t="s">
        <v>722</v>
      </c>
      <c r="G162" s="185"/>
      <c r="H162" s="189">
        <v>0.621</v>
      </c>
      <c r="I162" s="190"/>
      <c r="J162" s="185"/>
      <c r="K162" s="185"/>
      <c r="L162" s="191"/>
      <c r="M162" s="192"/>
      <c r="N162" s="193"/>
      <c r="O162" s="193"/>
      <c r="P162" s="193"/>
      <c r="Q162" s="193"/>
      <c r="R162" s="193"/>
      <c r="S162" s="193"/>
      <c r="T162" s="194"/>
      <c r="AT162" s="195" t="s">
        <v>144</v>
      </c>
      <c r="AU162" s="195" t="s">
        <v>85</v>
      </c>
      <c r="AV162" s="11" t="s">
        <v>85</v>
      </c>
      <c r="AW162" s="11" t="s">
        <v>35</v>
      </c>
      <c r="AX162" s="11" t="s">
        <v>75</v>
      </c>
      <c r="AY162" s="195" t="s">
        <v>135</v>
      </c>
    </row>
    <row r="163" spans="2:51" s="13" customFormat="1" ht="12">
      <c r="B163" s="206"/>
      <c r="C163" s="207"/>
      <c r="D163" s="186" t="s">
        <v>144</v>
      </c>
      <c r="E163" s="208" t="s">
        <v>1</v>
      </c>
      <c r="F163" s="209" t="s">
        <v>160</v>
      </c>
      <c r="G163" s="207"/>
      <c r="H163" s="210">
        <v>0.755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144</v>
      </c>
      <c r="AU163" s="216" t="s">
        <v>85</v>
      </c>
      <c r="AV163" s="13" t="s">
        <v>142</v>
      </c>
      <c r="AW163" s="13" t="s">
        <v>35</v>
      </c>
      <c r="AX163" s="13" t="s">
        <v>83</v>
      </c>
      <c r="AY163" s="216" t="s">
        <v>135</v>
      </c>
    </row>
    <row r="164" spans="2:65" s="1" customFormat="1" ht="20.45" customHeight="1">
      <c r="B164" s="32"/>
      <c r="C164" s="172" t="s">
        <v>7</v>
      </c>
      <c r="D164" s="172" t="s">
        <v>137</v>
      </c>
      <c r="E164" s="173" t="s">
        <v>348</v>
      </c>
      <c r="F164" s="174" t="s">
        <v>349</v>
      </c>
      <c r="G164" s="175" t="s">
        <v>152</v>
      </c>
      <c r="H164" s="176">
        <v>2.929</v>
      </c>
      <c r="I164" s="177"/>
      <c r="J164" s="178">
        <f>ROUND(I164*H164,2)</f>
        <v>0</v>
      </c>
      <c r="K164" s="174" t="s">
        <v>141</v>
      </c>
      <c r="L164" s="36"/>
      <c r="M164" s="179" t="s">
        <v>1</v>
      </c>
      <c r="N164" s="180" t="s">
        <v>46</v>
      </c>
      <c r="O164" s="58"/>
      <c r="P164" s="181">
        <f>O164*H164</f>
        <v>0</v>
      </c>
      <c r="Q164" s="181">
        <v>2.25634</v>
      </c>
      <c r="R164" s="181">
        <f>Q164*H164</f>
        <v>6.608819859999999</v>
      </c>
      <c r="S164" s="181">
        <v>0</v>
      </c>
      <c r="T164" s="182">
        <f>S164*H164</f>
        <v>0</v>
      </c>
      <c r="AR164" s="15" t="s">
        <v>142</v>
      </c>
      <c r="AT164" s="15" t="s">
        <v>137</v>
      </c>
      <c r="AU164" s="15" t="s">
        <v>85</v>
      </c>
      <c r="AY164" s="15" t="s">
        <v>135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5" t="s">
        <v>83</v>
      </c>
      <c r="BK164" s="183">
        <f>ROUND(I164*H164,2)</f>
        <v>0</v>
      </c>
      <c r="BL164" s="15" t="s">
        <v>142</v>
      </c>
      <c r="BM164" s="15" t="s">
        <v>723</v>
      </c>
    </row>
    <row r="165" spans="2:51" s="12" customFormat="1" ht="12">
      <c r="B165" s="196"/>
      <c r="C165" s="197"/>
      <c r="D165" s="186" t="s">
        <v>144</v>
      </c>
      <c r="E165" s="198" t="s">
        <v>1</v>
      </c>
      <c r="F165" s="199" t="s">
        <v>681</v>
      </c>
      <c r="G165" s="197"/>
      <c r="H165" s="198" t="s">
        <v>1</v>
      </c>
      <c r="I165" s="200"/>
      <c r="J165" s="197"/>
      <c r="K165" s="197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144</v>
      </c>
      <c r="AU165" s="205" t="s">
        <v>85</v>
      </c>
      <c r="AV165" s="12" t="s">
        <v>83</v>
      </c>
      <c r="AW165" s="12" t="s">
        <v>35</v>
      </c>
      <c r="AX165" s="12" t="s">
        <v>75</v>
      </c>
      <c r="AY165" s="205" t="s">
        <v>135</v>
      </c>
    </row>
    <row r="166" spans="2:51" s="11" customFormat="1" ht="12">
      <c r="B166" s="184"/>
      <c r="C166" s="185"/>
      <c r="D166" s="186" t="s">
        <v>144</v>
      </c>
      <c r="E166" s="187" t="s">
        <v>1</v>
      </c>
      <c r="F166" s="188" t="s">
        <v>724</v>
      </c>
      <c r="G166" s="185"/>
      <c r="H166" s="189">
        <v>0.445</v>
      </c>
      <c r="I166" s="190"/>
      <c r="J166" s="185"/>
      <c r="K166" s="185"/>
      <c r="L166" s="191"/>
      <c r="M166" s="192"/>
      <c r="N166" s="193"/>
      <c r="O166" s="193"/>
      <c r="P166" s="193"/>
      <c r="Q166" s="193"/>
      <c r="R166" s="193"/>
      <c r="S166" s="193"/>
      <c r="T166" s="194"/>
      <c r="AT166" s="195" t="s">
        <v>144</v>
      </c>
      <c r="AU166" s="195" t="s">
        <v>85</v>
      </c>
      <c r="AV166" s="11" t="s">
        <v>85</v>
      </c>
      <c r="AW166" s="11" t="s">
        <v>35</v>
      </c>
      <c r="AX166" s="11" t="s">
        <v>75</v>
      </c>
      <c r="AY166" s="195" t="s">
        <v>135</v>
      </c>
    </row>
    <row r="167" spans="2:51" s="12" customFormat="1" ht="12">
      <c r="B167" s="196"/>
      <c r="C167" s="197"/>
      <c r="D167" s="186" t="s">
        <v>144</v>
      </c>
      <c r="E167" s="198" t="s">
        <v>1</v>
      </c>
      <c r="F167" s="199" t="s">
        <v>725</v>
      </c>
      <c r="G167" s="197"/>
      <c r="H167" s="198" t="s">
        <v>1</v>
      </c>
      <c r="I167" s="200"/>
      <c r="J167" s="197"/>
      <c r="K167" s="197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144</v>
      </c>
      <c r="AU167" s="205" t="s">
        <v>85</v>
      </c>
      <c r="AV167" s="12" t="s">
        <v>83</v>
      </c>
      <c r="AW167" s="12" t="s">
        <v>35</v>
      </c>
      <c r="AX167" s="12" t="s">
        <v>75</v>
      </c>
      <c r="AY167" s="205" t="s">
        <v>135</v>
      </c>
    </row>
    <row r="168" spans="2:51" s="11" customFormat="1" ht="12">
      <c r="B168" s="184"/>
      <c r="C168" s="185"/>
      <c r="D168" s="186" t="s">
        <v>144</v>
      </c>
      <c r="E168" s="187" t="s">
        <v>1</v>
      </c>
      <c r="F168" s="188" t="s">
        <v>726</v>
      </c>
      <c r="G168" s="185"/>
      <c r="H168" s="189">
        <v>2.484</v>
      </c>
      <c r="I168" s="190"/>
      <c r="J168" s="185"/>
      <c r="K168" s="185"/>
      <c r="L168" s="191"/>
      <c r="M168" s="192"/>
      <c r="N168" s="193"/>
      <c r="O168" s="193"/>
      <c r="P168" s="193"/>
      <c r="Q168" s="193"/>
      <c r="R168" s="193"/>
      <c r="S168" s="193"/>
      <c r="T168" s="194"/>
      <c r="AT168" s="195" t="s">
        <v>144</v>
      </c>
      <c r="AU168" s="195" t="s">
        <v>85</v>
      </c>
      <c r="AV168" s="11" t="s">
        <v>85</v>
      </c>
      <c r="AW168" s="11" t="s">
        <v>35</v>
      </c>
      <c r="AX168" s="11" t="s">
        <v>75</v>
      </c>
      <c r="AY168" s="195" t="s">
        <v>135</v>
      </c>
    </row>
    <row r="169" spans="2:51" s="13" customFormat="1" ht="12">
      <c r="B169" s="206"/>
      <c r="C169" s="207"/>
      <c r="D169" s="186" t="s">
        <v>144</v>
      </c>
      <c r="E169" s="208" t="s">
        <v>1</v>
      </c>
      <c r="F169" s="209" t="s">
        <v>160</v>
      </c>
      <c r="G169" s="207"/>
      <c r="H169" s="210">
        <v>2.929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144</v>
      </c>
      <c r="AU169" s="216" t="s">
        <v>85</v>
      </c>
      <c r="AV169" s="13" t="s">
        <v>142</v>
      </c>
      <c r="AW169" s="13" t="s">
        <v>35</v>
      </c>
      <c r="AX169" s="13" t="s">
        <v>83</v>
      </c>
      <c r="AY169" s="216" t="s">
        <v>135</v>
      </c>
    </row>
    <row r="170" spans="2:63" s="10" customFormat="1" ht="22.9" customHeight="1">
      <c r="B170" s="156"/>
      <c r="C170" s="157"/>
      <c r="D170" s="158" t="s">
        <v>74</v>
      </c>
      <c r="E170" s="170" t="s">
        <v>149</v>
      </c>
      <c r="F170" s="170" t="s">
        <v>377</v>
      </c>
      <c r="G170" s="157"/>
      <c r="H170" s="157"/>
      <c r="I170" s="160"/>
      <c r="J170" s="171">
        <f>BK170</f>
        <v>0</v>
      </c>
      <c r="K170" s="157"/>
      <c r="L170" s="162"/>
      <c r="M170" s="163"/>
      <c r="N170" s="164"/>
      <c r="O170" s="164"/>
      <c r="P170" s="165">
        <f>SUM(P171:P194)</f>
        <v>0</v>
      </c>
      <c r="Q170" s="164"/>
      <c r="R170" s="165">
        <f>SUM(R171:R194)</f>
        <v>8.458247199999999</v>
      </c>
      <c r="S170" s="164"/>
      <c r="T170" s="166">
        <f>SUM(T171:T194)</f>
        <v>0</v>
      </c>
      <c r="AR170" s="167" t="s">
        <v>83</v>
      </c>
      <c r="AT170" s="168" t="s">
        <v>74</v>
      </c>
      <c r="AU170" s="168" t="s">
        <v>83</v>
      </c>
      <c r="AY170" s="167" t="s">
        <v>135</v>
      </c>
      <c r="BK170" s="169">
        <f>SUM(BK171:BK194)</f>
        <v>0</v>
      </c>
    </row>
    <row r="171" spans="2:65" s="1" customFormat="1" ht="20.45" customHeight="1">
      <c r="B171" s="32"/>
      <c r="C171" s="172" t="s">
        <v>268</v>
      </c>
      <c r="D171" s="172" t="s">
        <v>137</v>
      </c>
      <c r="E171" s="173" t="s">
        <v>727</v>
      </c>
      <c r="F171" s="174" t="s">
        <v>728</v>
      </c>
      <c r="G171" s="175" t="s">
        <v>257</v>
      </c>
      <c r="H171" s="176">
        <v>46</v>
      </c>
      <c r="I171" s="177"/>
      <c r="J171" s="178">
        <f>ROUND(I171*H171,2)</f>
        <v>0</v>
      </c>
      <c r="K171" s="174" t="s">
        <v>141</v>
      </c>
      <c r="L171" s="36"/>
      <c r="M171" s="179" t="s">
        <v>1</v>
      </c>
      <c r="N171" s="180" t="s">
        <v>46</v>
      </c>
      <c r="O171" s="58"/>
      <c r="P171" s="181">
        <f>O171*H171</f>
        <v>0</v>
      </c>
      <c r="Q171" s="181">
        <v>0.17489</v>
      </c>
      <c r="R171" s="181">
        <f>Q171*H171</f>
        <v>8.04494</v>
      </c>
      <c r="S171" s="181">
        <v>0</v>
      </c>
      <c r="T171" s="182">
        <f>S171*H171</f>
        <v>0</v>
      </c>
      <c r="AR171" s="15" t="s">
        <v>142</v>
      </c>
      <c r="AT171" s="15" t="s">
        <v>137</v>
      </c>
      <c r="AU171" s="15" t="s">
        <v>85</v>
      </c>
      <c r="AY171" s="15" t="s">
        <v>135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5" t="s">
        <v>83</v>
      </c>
      <c r="BK171" s="183">
        <f>ROUND(I171*H171,2)</f>
        <v>0</v>
      </c>
      <c r="BL171" s="15" t="s">
        <v>142</v>
      </c>
      <c r="BM171" s="15" t="s">
        <v>729</v>
      </c>
    </row>
    <row r="172" spans="2:51" s="11" customFormat="1" ht="12">
      <c r="B172" s="184"/>
      <c r="C172" s="185"/>
      <c r="D172" s="186" t="s">
        <v>144</v>
      </c>
      <c r="E172" s="187" t="s">
        <v>1</v>
      </c>
      <c r="F172" s="188" t="s">
        <v>730</v>
      </c>
      <c r="G172" s="185"/>
      <c r="H172" s="189">
        <v>46</v>
      </c>
      <c r="I172" s="190"/>
      <c r="J172" s="185"/>
      <c r="K172" s="185"/>
      <c r="L172" s="191"/>
      <c r="M172" s="192"/>
      <c r="N172" s="193"/>
      <c r="O172" s="193"/>
      <c r="P172" s="193"/>
      <c r="Q172" s="193"/>
      <c r="R172" s="193"/>
      <c r="S172" s="193"/>
      <c r="T172" s="194"/>
      <c r="AT172" s="195" t="s">
        <v>144</v>
      </c>
      <c r="AU172" s="195" t="s">
        <v>85</v>
      </c>
      <c r="AV172" s="11" t="s">
        <v>85</v>
      </c>
      <c r="AW172" s="11" t="s">
        <v>35</v>
      </c>
      <c r="AX172" s="11" t="s">
        <v>83</v>
      </c>
      <c r="AY172" s="195" t="s">
        <v>135</v>
      </c>
    </row>
    <row r="173" spans="2:65" s="1" customFormat="1" ht="14.45" customHeight="1">
      <c r="B173" s="32"/>
      <c r="C173" s="217" t="s">
        <v>272</v>
      </c>
      <c r="D173" s="217" t="s">
        <v>233</v>
      </c>
      <c r="E173" s="218" t="s">
        <v>731</v>
      </c>
      <c r="F173" s="219" t="s">
        <v>732</v>
      </c>
      <c r="G173" s="220" t="s">
        <v>257</v>
      </c>
      <c r="H173" s="221">
        <v>36</v>
      </c>
      <c r="I173" s="222"/>
      <c r="J173" s="223">
        <f>ROUND(I173*H173,2)</f>
        <v>0</v>
      </c>
      <c r="K173" s="219" t="s">
        <v>1</v>
      </c>
      <c r="L173" s="224"/>
      <c r="M173" s="225" t="s">
        <v>1</v>
      </c>
      <c r="N173" s="226" t="s">
        <v>46</v>
      </c>
      <c r="O173" s="58"/>
      <c r="P173" s="181">
        <f>O173*H173</f>
        <v>0</v>
      </c>
      <c r="Q173" s="181">
        <v>0.0024</v>
      </c>
      <c r="R173" s="181">
        <f>Q173*H173</f>
        <v>0.08639999999999999</v>
      </c>
      <c r="S173" s="181">
        <v>0</v>
      </c>
      <c r="T173" s="182">
        <f>S173*H173</f>
        <v>0</v>
      </c>
      <c r="AR173" s="15" t="s">
        <v>186</v>
      </c>
      <c r="AT173" s="15" t="s">
        <v>233</v>
      </c>
      <c r="AU173" s="15" t="s">
        <v>85</v>
      </c>
      <c r="AY173" s="15" t="s">
        <v>135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5" t="s">
        <v>83</v>
      </c>
      <c r="BK173" s="183">
        <f>ROUND(I173*H173,2)</f>
        <v>0</v>
      </c>
      <c r="BL173" s="15" t="s">
        <v>142</v>
      </c>
      <c r="BM173" s="15" t="s">
        <v>733</v>
      </c>
    </row>
    <row r="174" spans="2:51" s="11" customFormat="1" ht="12">
      <c r="B174" s="184"/>
      <c r="C174" s="185"/>
      <c r="D174" s="186" t="s">
        <v>144</v>
      </c>
      <c r="E174" s="187" t="s">
        <v>1</v>
      </c>
      <c r="F174" s="188" t="s">
        <v>734</v>
      </c>
      <c r="G174" s="185"/>
      <c r="H174" s="189">
        <v>36</v>
      </c>
      <c r="I174" s="190"/>
      <c r="J174" s="185"/>
      <c r="K174" s="185"/>
      <c r="L174" s="191"/>
      <c r="M174" s="192"/>
      <c r="N174" s="193"/>
      <c r="O174" s="193"/>
      <c r="P174" s="193"/>
      <c r="Q174" s="193"/>
      <c r="R174" s="193"/>
      <c r="S174" s="193"/>
      <c r="T174" s="194"/>
      <c r="AT174" s="195" t="s">
        <v>144</v>
      </c>
      <c r="AU174" s="195" t="s">
        <v>85</v>
      </c>
      <c r="AV174" s="11" t="s">
        <v>85</v>
      </c>
      <c r="AW174" s="11" t="s">
        <v>35</v>
      </c>
      <c r="AX174" s="11" t="s">
        <v>83</v>
      </c>
      <c r="AY174" s="195" t="s">
        <v>135</v>
      </c>
    </row>
    <row r="175" spans="2:65" s="1" customFormat="1" ht="14.45" customHeight="1">
      <c r="B175" s="32"/>
      <c r="C175" s="217" t="s">
        <v>276</v>
      </c>
      <c r="D175" s="217" t="s">
        <v>233</v>
      </c>
      <c r="E175" s="218" t="s">
        <v>735</v>
      </c>
      <c r="F175" s="219" t="s">
        <v>736</v>
      </c>
      <c r="G175" s="220" t="s">
        <v>257</v>
      </c>
      <c r="H175" s="221">
        <v>7</v>
      </c>
      <c r="I175" s="222"/>
      <c r="J175" s="223">
        <f>ROUND(I175*H175,2)</f>
        <v>0</v>
      </c>
      <c r="K175" s="219" t="s">
        <v>1</v>
      </c>
      <c r="L175" s="224"/>
      <c r="M175" s="225" t="s">
        <v>1</v>
      </c>
      <c r="N175" s="226" t="s">
        <v>46</v>
      </c>
      <c r="O175" s="58"/>
      <c r="P175" s="181">
        <f>O175*H175</f>
        <v>0</v>
      </c>
      <c r="Q175" s="181">
        <v>0.002</v>
      </c>
      <c r="R175" s="181">
        <f>Q175*H175</f>
        <v>0.014</v>
      </c>
      <c r="S175" s="181">
        <v>0</v>
      </c>
      <c r="T175" s="182">
        <f>S175*H175</f>
        <v>0</v>
      </c>
      <c r="AR175" s="15" t="s">
        <v>186</v>
      </c>
      <c r="AT175" s="15" t="s">
        <v>233</v>
      </c>
      <c r="AU175" s="15" t="s">
        <v>85</v>
      </c>
      <c r="AY175" s="15" t="s">
        <v>135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5" t="s">
        <v>83</v>
      </c>
      <c r="BK175" s="183">
        <f>ROUND(I175*H175,2)</f>
        <v>0</v>
      </c>
      <c r="BL175" s="15" t="s">
        <v>142</v>
      </c>
      <c r="BM175" s="15" t="s">
        <v>737</v>
      </c>
    </row>
    <row r="176" spans="2:51" s="11" customFormat="1" ht="12">
      <c r="B176" s="184"/>
      <c r="C176" s="185"/>
      <c r="D176" s="186" t="s">
        <v>144</v>
      </c>
      <c r="E176" s="187" t="s">
        <v>1</v>
      </c>
      <c r="F176" s="188" t="s">
        <v>181</v>
      </c>
      <c r="G176" s="185"/>
      <c r="H176" s="189">
        <v>7</v>
      </c>
      <c r="I176" s="190"/>
      <c r="J176" s="185"/>
      <c r="K176" s="185"/>
      <c r="L176" s="191"/>
      <c r="M176" s="192"/>
      <c r="N176" s="193"/>
      <c r="O176" s="193"/>
      <c r="P176" s="193"/>
      <c r="Q176" s="193"/>
      <c r="R176" s="193"/>
      <c r="S176" s="193"/>
      <c r="T176" s="194"/>
      <c r="AT176" s="195" t="s">
        <v>144</v>
      </c>
      <c r="AU176" s="195" t="s">
        <v>85</v>
      </c>
      <c r="AV176" s="11" t="s">
        <v>85</v>
      </c>
      <c r="AW176" s="11" t="s">
        <v>35</v>
      </c>
      <c r="AX176" s="11" t="s">
        <v>83</v>
      </c>
      <c r="AY176" s="195" t="s">
        <v>135</v>
      </c>
    </row>
    <row r="177" spans="2:65" s="1" customFormat="1" ht="14.45" customHeight="1">
      <c r="B177" s="32"/>
      <c r="C177" s="217" t="s">
        <v>280</v>
      </c>
      <c r="D177" s="217" t="s">
        <v>233</v>
      </c>
      <c r="E177" s="218" t="s">
        <v>738</v>
      </c>
      <c r="F177" s="219" t="s">
        <v>739</v>
      </c>
      <c r="G177" s="220" t="s">
        <v>257</v>
      </c>
      <c r="H177" s="221">
        <v>7</v>
      </c>
      <c r="I177" s="222"/>
      <c r="J177" s="223">
        <f>ROUND(I177*H177,2)</f>
        <v>0</v>
      </c>
      <c r="K177" s="219" t="s">
        <v>1</v>
      </c>
      <c r="L177" s="224"/>
      <c r="M177" s="225" t="s">
        <v>1</v>
      </c>
      <c r="N177" s="226" t="s">
        <v>46</v>
      </c>
      <c r="O177" s="58"/>
      <c r="P177" s="181">
        <f>O177*H177</f>
        <v>0</v>
      </c>
      <c r="Q177" s="181">
        <v>1E-05</v>
      </c>
      <c r="R177" s="181">
        <f>Q177*H177</f>
        <v>7.000000000000001E-05</v>
      </c>
      <c r="S177" s="181">
        <v>0</v>
      </c>
      <c r="T177" s="182">
        <f>S177*H177</f>
        <v>0</v>
      </c>
      <c r="AR177" s="15" t="s">
        <v>186</v>
      </c>
      <c r="AT177" s="15" t="s">
        <v>233</v>
      </c>
      <c r="AU177" s="15" t="s">
        <v>85</v>
      </c>
      <c r="AY177" s="15" t="s">
        <v>135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5" t="s">
        <v>83</v>
      </c>
      <c r="BK177" s="183">
        <f>ROUND(I177*H177,2)</f>
        <v>0</v>
      </c>
      <c r="BL177" s="15" t="s">
        <v>142</v>
      </c>
      <c r="BM177" s="15" t="s">
        <v>740</v>
      </c>
    </row>
    <row r="178" spans="2:51" s="11" customFormat="1" ht="12">
      <c r="B178" s="184"/>
      <c r="C178" s="185"/>
      <c r="D178" s="186" t="s">
        <v>144</v>
      </c>
      <c r="E178" s="187" t="s">
        <v>1</v>
      </c>
      <c r="F178" s="188" t="s">
        <v>181</v>
      </c>
      <c r="G178" s="185"/>
      <c r="H178" s="189">
        <v>7</v>
      </c>
      <c r="I178" s="190"/>
      <c r="J178" s="185"/>
      <c r="K178" s="185"/>
      <c r="L178" s="191"/>
      <c r="M178" s="192"/>
      <c r="N178" s="193"/>
      <c r="O178" s="193"/>
      <c r="P178" s="193"/>
      <c r="Q178" s="193"/>
      <c r="R178" s="193"/>
      <c r="S178" s="193"/>
      <c r="T178" s="194"/>
      <c r="AT178" s="195" t="s">
        <v>144</v>
      </c>
      <c r="AU178" s="195" t="s">
        <v>85</v>
      </c>
      <c r="AV178" s="11" t="s">
        <v>85</v>
      </c>
      <c r="AW178" s="11" t="s">
        <v>35</v>
      </c>
      <c r="AX178" s="11" t="s">
        <v>83</v>
      </c>
      <c r="AY178" s="195" t="s">
        <v>135</v>
      </c>
    </row>
    <row r="179" spans="2:65" s="1" customFormat="1" ht="14.45" customHeight="1">
      <c r="B179" s="32"/>
      <c r="C179" s="217" t="s">
        <v>285</v>
      </c>
      <c r="D179" s="217" t="s">
        <v>233</v>
      </c>
      <c r="E179" s="218" t="s">
        <v>741</v>
      </c>
      <c r="F179" s="219" t="s">
        <v>742</v>
      </c>
      <c r="G179" s="220" t="s">
        <v>257</v>
      </c>
      <c r="H179" s="221">
        <v>84</v>
      </c>
      <c r="I179" s="222"/>
      <c r="J179" s="223">
        <f>ROUND(I179*H179,2)</f>
        <v>0</v>
      </c>
      <c r="K179" s="219" t="s">
        <v>1</v>
      </c>
      <c r="L179" s="224"/>
      <c r="M179" s="225" t="s">
        <v>1</v>
      </c>
      <c r="N179" s="226" t="s">
        <v>46</v>
      </c>
      <c r="O179" s="58"/>
      <c r="P179" s="181">
        <f>O179*H179</f>
        <v>0</v>
      </c>
      <c r="Q179" s="181">
        <v>1E-05</v>
      </c>
      <c r="R179" s="181">
        <f>Q179*H179</f>
        <v>0.00084</v>
      </c>
      <c r="S179" s="181">
        <v>0</v>
      </c>
      <c r="T179" s="182">
        <f>S179*H179</f>
        <v>0</v>
      </c>
      <c r="AR179" s="15" t="s">
        <v>186</v>
      </c>
      <c r="AT179" s="15" t="s">
        <v>233</v>
      </c>
      <c r="AU179" s="15" t="s">
        <v>85</v>
      </c>
      <c r="AY179" s="15" t="s">
        <v>135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5" t="s">
        <v>83</v>
      </c>
      <c r="BK179" s="183">
        <f>ROUND(I179*H179,2)</f>
        <v>0</v>
      </c>
      <c r="BL179" s="15" t="s">
        <v>142</v>
      </c>
      <c r="BM179" s="15" t="s">
        <v>743</v>
      </c>
    </row>
    <row r="180" spans="2:51" s="11" customFormat="1" ht="12">
      <c r="B180" s="184"/>
      <c r="C180" s="185"/>
      <c r="D180" s="186" t="s">
        <v>144</v>
      </c>
      <c r="E180" s="187" t="s">
        <v>1</v>
      </c>
      <c r="F180" s="188" t="s">
        <v>744</v>
      </c>
      <c r="G180" s="185"/>
      <c r="H180" s="189">
        <v>84</v>
      </c>
      <c r="I180" s="190"/>
      <c r="J180" s="185"/>
      <c r="K180" s="185"/>
      <c r="L180" s="191"/>
      <c r="M180" s="192"/>
      <c r="N180" s="193"/>
      <c r="O180" s="193"/>
      <c r="P180" s="193"/>
      <c r="Q180" s="193"/>
      <c r="R180" s="193"/>
      <c r="S180" s="193"/>
      <c r="T180" s="194"/>
      <c r="AT180" s="195" t="s">
        <v>144</v>
      </c>
      <c r="AU180" s="195" t="s">
        <v>85</v>
      </c>
      <c r="AV180" s="11" t="s">
        <v>85</v>
      </c>
      <c r="AW180" s="11" t="s">
        <v>35</v>
      </c>
      <c r="AX180" s="11" t="s">
        <v>83</v>
      </c>
      <c r="AY180" s="195" t="s">
        <v>135</v>
      </c>
    </row>
    <row r="181" spans="2:65" s="1" customFormat="1" ht="20.45" customHeight="1">
      <c r="B181" s="32"/>
      <c r="C181" s="172" t="s">
        <v>289</v>
      </c>
      <c r="D181" s="172" t="s">
        <v>137</v>
      </c>
      <c r="E181" s="173" t="s">
        <v>745</v>
      </c>
      <c r="F181" s="174" t="s">
        <v>746</v>
      </c>
      <c r="G181" s="175" t="s">
        <v>257</v>
      </c>
      <c r="H181" s="176">
        <v>3</v>
      </c>
      <c r="I181" s="177"/>
      <c r="J181" s="178">
        <f>ROUND(I181*H181,2)</f>
        <v>0</v>
      </c>
      <c r="K181" s="174" t="s">
        <v>141</v>
      </c>
      <c r="L181" s="36"/>
      <c r="M181" s="179" t="s">
        <v>1</v>
      </c>
      <c r="N181" s="180" t="s">
        <v>46</v>
      </c>
      <c r="O181" s="58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AR181" s="15" t="s">
        <v>142</v>
      </c>
      <c r="AT181" s="15" t="s">
        <v>137</v>
      </c>
      <c r="AU181" s="15" t="s">
        <v>85</v>
      </c>
      <c r="AY181" s="15" t="s">
        <v>135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5" t="s">
        <v>83</v>
      </c>
      <c r="BK181" s="183">
        <f>ROUND(I181*H181,2)</f>
        <v>0</v>
      </c>
      <c r="BL181" s="15" t="s">
        <v>142</v>
      </c>
      <c r="BM181" s="15" t="s">
        <v>747</v>
      </c>
    </row>
    <row r="182" spans="2:51" s="11" customFormat="1" ht="12">
      <c r="B182" s="184"/>
      <c r="C182" s="185"/>
      <c r="D182" s="186" t="s">
        <v>144</v>
      </c>
      <c r="E182" s="187" t="s">
        <v>1</v>
      </c>
      <c r="F182" s="188" t="s">
        <v>149</v>
      </c>
      <c r="G182" s="185"/>
      <c r="H182" s="189">
        <v>3</v>
      </c>
      <c r="I182" s="190"/>
      <c r="J182" s="185"/>
      <c r="K182" s="185"/>
      <c r="L182" s="191"/>
      <c r="M182" s="192"/>
      <c r="N182" s="193"/>
      <c r="O182" s="193"/>
      <c r="P182" s="193"/>
      <c r="Q182" s="193"/>
      <c r="R182" s="193"/>
      <c r="S182" s="193"/>
      <c r="T182" s="194"/>
      <c r="AT182" s="195" t="s">
        <v>144</v>
      </c>
      <c r="AU182" s="195" t="s">
        <v>85</v>
      </c>
      <c r="AV182" s="11" t="s">
        <v>85</v>
      </c>
      <c r="AW182" s="11" t="s">
        <v>35</v>
      </c>
      <c r="AX182" s="11" t="s">
        <v>83</v>
      </c>
      <c r="AY182" s="195" t="s">
        <v>135</v>
      </c>
    </row>
    <row r="183" spans="2:65" s="1" customFormat="1" ht="20.45" customHeight="1">
      <c r="B183" s="32"/>
      <c r="C183" s="217" t="s">
        <v>294</v>
      </c>
      <c r="D183" s="217" t="s">
        <v>233</v>
      </c>
      <c r="E183" s="218" t="s">
        <v>748</v>
      </c>
      <c r="F183" s="219" t="s">
        <v>749</v>
      </c>
      <c r="G183" s="220" t="s">
        <v>257</v>
      </c>
      <c r="H183" s="221">
        <v>3</v>
      </c>
      <c r="I183" s="222"/>
      <c r="J183" s="223">
        <f>ROUND(I183*H183,2)</f>
        <v>0</v>
      </c>
      <c r="K183" s="219" t="s">
        <v>1</v>
      </c>
      <c r="L183" s="224"/>
      <c r="M183" s="225" t="s">
        <v>1</v>
      </c>
      <c r="N183" s="226" t="s">
        <v>46</v>
      </c>
      <c r="O183" s="58"/>
      <c r="P183" s="181">
        <f>O183*H183</f>
        <v>0</v>
      </c>
      <c r="Q183" s="181">
        <v>0.0788</v>
      </c>
      <c r="R183" s="181">
        <f>Q183*H183</f>
        <v>0.2364</v>
      </c>
      <c r="S183" s="181">
        <v>0</v>
      </c>
      <c r="T183" s="182">
        <f>S183*H183</f>
        <v>0</v>
      </c>
      <c r="AR183" s="15" t="s">
        <v>186</v>
      </c>
      <c r="AT183" s="15" t="s">
        <v>233</v>
      </c>
      <c r="AU183" s="15" t="s">
        <v>85</v>
      </c>
      <c r="AY183" s="15" t="s">
        <v>135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5" t="s">
        <v>83</v>
      </c>
      <c r="BK183" s="183">
        <f>ROUND(I183*H183,2)</f>
        <v>0</v>
      </c>
      <c r="BL183" s="15" t="s">
        <v>142</v>
      </c>
      <c r="BM183" s="15" t="s">
        <v>750</v>
      </c>
    </row>
    <row r="184" spans="2:51" s="11" customFormat="1" ht="12">
      <c r="B184" s="184"/>
      <c r="C184" s="185"/>
      <c r="D184" s="186" t="s">
        <v>144</v>
      </c>
      <c r="E184" s="187" t="s">
        <v>1</v>
      </c>
      <c r="F184" s="188" t="s">
        <v>149</v>
      </c>
      <c r="G184" s="185"/>
      <c r="H184" s="189">
        <v>3</v>
      </c>
      <c r="I184" s="190"/>
      <c r="J184" s="185"/>
      <c r="K184" s="185"/>
      <c r="L184" s="191"/>
      <c r="M184" s="192"/>
      <c r="N184" s="193"/>
      <c r="O184" s="193"/>
      <c r="P184" s="193"/>
      <c r="Q184" s="193"/>
      <c r="R184" s="193"/>
      <c r="S184" s="193"/>
      <c r="T184" s="194"/>
      <c r="AT184" s="195" t="s">
        <v>144</v>
      </c>
      <c r="AU184" s="195" t="s">
        <v>85</v>
      </c>
      <c r="AV184" s="11" t="s">
        <v>85</v>
      </c>
      <c r="AW184" s="11" t="s">
        <v>35</v>
      </c>
      <c r="AX184" s="11" t="s">
        <v>83</v>
      </c>
      <c r="AY184" s="195" t="s">
        <v>135</v>
      </c>
    </row>
    <row r="185" spans="2:65" s="1" customFormat="1" ht="20.45" customHeight="1">
      <c r="B185" s="32"/>
      <c r="C185" s="172" t="s">
        <v>300</v>
      </c>
      <c r="D185" s="172" t="s">
        <v>137</v>
      </c>
      <c r="E185" s="173" t="s">
        <v>751</v>
      </c>
      <c r="F185" s="174" t="s">
        <v>752</v>
      </c>
      <c r="G185" s="175" t="s">
        <v>313</v>
      </c>
      <c r="H185" s="176">
        <v>68.6</v>
      </c>
      <c r="I185" s="177"/>
      <c r="J185" s="178">
        <f>ROUND(I185*H185,2)</f>
        <v>0</v>
      </c>
      <c r="K185" s="174" t="s">
        <v>141</v>
      </c>
      <c r="L185" s="36"/>
      <c r="M185" s="179" t="s">
        <v>1</v>
      </c>
      <c r="N185" s="180" t="s">
        <v>46</v>
      </c>
      <c r="O185" s="58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AR185" s="15" t="s">
        <v>142</v>
      </c>
      <c r="AT185" s="15" t="s">
        <v>137</v>
      </c>
      <c r="AU185" s="15" t="s">
        <v>85</v>
      </c>
      <c r="AY185" s="15" t="s">
        <v>135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5" t="s">
        <v>83</v>
      </c>
      <c r="BK185" s="183">
        <f>ROUND(I185*H185,2)</f>
        <v>0</v>
      </c>
      <c r="BL185" s="15" t="s">
        <v>142</v>
      </c>
      <c r="BM185" s="15" t="s">
        <v>753</v>
      </c>
    </row>
    <row r="186" spans="2:51" s="11" customFormat="1" ht="12">
      <c r="B186" s="184"/>
      <c r="C186" s="185"/>
      <c r="D186" s="186" t="s">
        <v>144</v>
      </c>
      <c r="E186" s="187" t="s">
        <v>1</v>
      </c>
      <c r="F186" s="188" t="s">
        <v>754</v>
      </c>
      <c r="G186" s="185"/>
      <c r="H186" s="189">
        <v>68.6</v>
      </c>
      <c r="I186" s="190"/>
      <c r="J186" s="185"/>
      <c r="K186" s="185"/>
      <c r="L186" s="191"/>
      <c r="M186" s="192"/>
      <c r="N186" s="193"/>
      <c r="O186" s="193"/>
      <c r="P186" s="193"/>
      <c r="Q186" s="193"/>
      <c r="R186" s="193"/>
      <c r="S186" s="193"/>
      <c r="T186" s="194"/>
      <c r="AT186" s="195" t="s">
        <v>144</v>
      </c>
      <c r="AU186" s="195" t="s">
        <v>85</v>
      </c>
      <c r="AV186" s="11" t="s">
        <v>85</v>
      </c>
      <c r="AW186" s="11" t="s">
        <v>35</v>
      </c>
      <c r="AX186" s="11" t="s">
        <v>83</v>
      </c>
      <c r="AY186" s="195" t="s">
        <v>135</v>
      </c>
    </row>
    <row r="187" spans="2:65" s="1" customFormat="1" ht="20.45" customHeight="1">
      <c r="B187" s="32"/>
      <c r="C187" s="217" t="s">
        <v>305</v>
      </c>
      <c r="D187" s="217" t="s">
        <v>233</v>
      </c>
      <c r="E187" s="218" t="s">
        <v>755</v>
      </c>
      <c r="F187" s="219" t="s">
        <v>756</v>
      </c>
      <c r="G187" s="220" t="s">
        <v>313</v>
      </c>
      <c r="H187" s="221">
        <v>68.6</v>
      </c>
      <c r="I187" s="222"/>
      <c r="J187" s="223">
        <f>ROUND(I187*H187,2)</f>
        <v>0</v>
      </c>
      <c r="K187" s="219" t="s">
        <v>141</v>
      </c>
      <c r="L187" s="224"/>
      <c r="M187" s="225" t="s">
        <v>1</v>
      </c>
      <c r="N187" s="226" t="s">
        <v>46</v>
      </c>
      <c r="O187" s="58"/>
      <c r="P187" s="181">
        <f>O187*H187</f>
        <v>0</v>
      </c>
      <c r="Q187" s="181">
        <v>0.001</v>
      </c>
      <c r="R187" s="181">
        <f>Q187*H187</f>
        <v>0.0686</v>
      </c>
      <c r="S187" s="181">
        <v>0</v>
      </c>
      <c r="T187" s="182">
        <f>S187*H187</f>
        <v>0</v>
      </c>
      <c r="AR187" s="15" t="s">
        <v>186</v>
      </c>
      <c r="AT187" s="15" t="s">
        <v>233</v>
      </c>
      <c r="AU187" s="15" t="s">
        <v>85</v>
      </c>
      <c r="AY187" s="15" t="s">
        <v>135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5" t="s">
        <v>83</v>
      </c>
      <c r="BK187" s="183">
        <f>ROUND(I187*H187,2)</f>
        <v>0</v>
      </c>
      <c r="BL187" s="15" t="s">
        <v>142</v>
      </c>
      <c r="BM187" s="15" t="s">
        <v>757</v>
      </c>
    </row>
    <row r="188" spans="2:51" s="11" customFormat="1" ht="12">
      <c r="B188" s="184"/>
      <c r="C188" s="185"/>
      <c r="D188" s="186" t="s">
        <v>144</v>
      </c>
      <c r="E188" s="187" t="s">
        <v>1</v>
      </c>
      <c r="F188" s="188" t="s">
        <v>758</v>
      </c>
      <c r="G188" s="185"/>
      <c r="H188" s="189">
        <v>68.6</v>
      </c>
      <c r="I188" s="190"/>
      <c r="J188" s="185"/>
      <c r="K188" s="185"/>
      <c r="L188" s="191"/>
      <c r="M188" s="192"/>
      <c r="N188" s="193"/>
      <c r="O188" s="193"/>
      <c r="P188" s="193"/>
      <c r="Q188" s="193"/>
      <c r="R188" s="193"/>
      <c r="S188" s="193"/>
      <c r="T188" s="194"/>
      <c r="AT188" s="195" t="s">
        <v>144</v>
      </c>
      <c r="AU188" s="195" t="s">
        <v>85</v>
      </c>
      <c r="AV188" s="11" t="s">
        <v>85</v>
      </c>
      <c r="AW188" s="11" t="s">
        <v>35</v>
      </c>
      <c r="AX188" s="11" t="s">
        <v>83</v>
      </c>
      <c r="AY188" s="195" t="s">
        <v>135</v>
      </c>
    </row>
    <row r="189" spans="2:65" s="1" customFormat="1" ht="20.45" customHeight="1">
      <c r="B189" s="32"/>
      <c r="C189" s="172" t="s">
        <v>310</v>
      </c>
      <c r="D189" s="172" t="s">
        <v>137</v>
      </c>
      <c r="E189" s="173" t="s">
        <v>398</v>
      </c>
      <c r="F189" s="174" t="s">
        <v>759</v>
      </c>
      <c r="G189" s="175" t="s">
        <v>313</v>
      </c>
      <c r="H189" s="176">
        <v>137.2</v>
      </c>
      <c r="I189" s="177"/>
      <c r="J189" s="178">
        <f>ROUND(I189*H189,2)</f>
        <v>0</v>
      </c>
      <c r="K189" s="174" t="s">
        <v>141</v>
      </c>
      <c r="L189" s="36"/>
      <c r="M189" s="179" t="s">
        <v>1</v>
      </c>
      <c r="N189" s="180" t="s">
        <v>46</v>
      </c>
      <c r="O189" s="58"/>
      <c r="P189" s="181">
        <f>O189*H189</f>
        <v>0</v>
      </c>
      <c r="Q189" s="181">
        <v>0</v>
      </c>
      <c r="R189" s="181">
        <f>Q189*H189</f>
        <v>0</v>
      </c>
      <c r="S189" s="181">
        <v>0</v>
      </c>
      <c r="T189" s="182">
        <f>S189*H189</f>
        <v>0</v>
      </c>
      <c r="AR189" s="15" t="s">
        <v>142</v>
      </c>
      <c r="AT189" s="15" t="s">
        <v>137</v>
      </c>
      <c r="AU189" s="15" t="s">
        <v>85</v>
      </c>
      <c r="AY189" s="15" t="s">
        <v>135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5" t="s">
        <v>83</v>
      </c>
      <c r="BK189" s="183">
        <f>ROUND(I189*H189,2)</f>
        <v>0</v>
      </c>
      <c r="BL189" s="15" t="s">
        <v>142</v>
      </c>
      <c r="BM189" s="15" t="s">
        <v>760</v>
      </c>
    </row>
    <row r="190" spans="2:51" s="11" customFormat="1" ht="12">
      <c r="B190" s="184"/>
      <c r="C190" s="185"/>
      <c r="D190" s="186" t="s">
        <v>144</v>
      </c>
      <c r="E190" s="187" t="s">
        <v>1</v>
      </c>
      <c r="F190" s="188" t="s">
        <v>761</v>
      </c>
      <c r="G190" s="185"/>
      <c r="H190" s="189">
        <v>137.2</v>
      </c>
      <c r="I190" s="190"/>
      <c r="J190" s="185"/>
      <c r="K190" s="185"/>
      <c r="L190" s="191"/>
      <c r="M190" s="192"/>
      <c r="N190" s="193"/>
      <c r="O190" s="193"/>
      <c r="P190" s="193"/>
      <c r="Q190" s="193"/>
      <c r="R190" s="193"/>
      <c r="S190" s="193"/>
      <c r="T190" s="194"/>
      <c r="AT190" s="195" t="s">
        <v>144</v>
      </c>
      <c r="AU190" s="195" t="s">
        <v>85</v>
      </c>
      <c r="AV190" s="11" t="s">
        <v>85</v>
      </c>
      <c r="AW190" s="11" t="s">
        <v>35</v>
      </c>
      <c r="AX190" s="11" t="s">
        <v>83</v>
      </c>
      <c r="AY190" s="195" t="s">
        <v>135</v>
      </c>
    </row>
    <row r="191" spans="2:65" s="1" customFormat="1" ht="14.45" customHeight="1">
      <c r="B191" s="32"/>
      <c r="C191" s="217" t="s">
        <v>316</v>
      </c>
      <c r="D191" s="217" t="s">
        <v>233</v>
      </c>
      <c r="E191" s="218" t="s">
        <v>762</v>
      </c>
      <c r="F191" s="219" t="s">
        <v>763</v>
      </c>
      <c r="G191" s="220" t="s">
        <v>313</v>
      </c>
      <c r="H191" s="221">
        <v>139.944</v>
      </c>
      <c r="I191" s="222"/>
      <c r="J191" s="223">
        <f>ROUND(I191*H191,2)</f>
        <v>0</v>
      </c>
      <c r="K191" s="219" t="s">
        <v>1</v>
      </c>
      <c r="L191" s="224"/>
      <c r="M191" s="225" t="s">
        <v>1</v>
      </c>
      <c r="N191" s="226" t="s">
        <v>46</v>
      </c>
      <c r="O191" s="58"/>
      <c r="P191" s="181">
        <f>O191*H191</f>
        <v>0</v>
      </c>
      <c r="Q191" s="181">
        <v>5E-05</v>
      </c>
      <c r="R191" s="181">
        <f>Q191*H191</f>
        <v>0.006997199999999999</v>
      </c>
      <c r="S191" s="181">
        <v>0</v>
      </c>
      <c r="T191" s="182">
        <f>S191*H191</f>
        <v>0</v>
      </c>
      <c r="AR191" s="15" t="s">
        <v>186</v>
      </c>
      <c r="AT191" s="15" t="s">
        <v>233</v>
      </c>
      <c r="AU191" s="15" t="s">
        <v>85</v>
      </c>
      <c r="AY191" s="15" t="s">
        <v>135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5" t="s">
        <v>83</v>
      </c>
      <c r="BK191" s="183">
        <f>ROUND(I191*H191,2)</f>
        <v>0</v>
      </c>
      <c r="BL191" s="15" t="s">
        <v>142</v>
      </c>
      <c r="BM191" s="15" t="s">
        <v>764</v>
      </c>
    </row>
    <row r="192" spans="2:51" s="11" customFormat="1" ht="12">
      <c r="B192" s="184"/>
      <c r="C192" s="185"/>
      <c r="D192" s="186" t="s">
        <v>144</v>
      </c>
      <c r="E192" s="187" t="s">
        <v>1</v>
      </c>
      <c r="F192" s="188" t="s">
        <v>765</v>
      </c>
      <c r="G192" s="185"/>
      <c r="H192" s="189">
        <v>139.944</v>
      </c>
      <c r="I192" s="190"/>
      <c r="J192" s="185"/>
      <c r="K192" s="185"/>
      <c r="L192" s="191"/>
      <c r="M192" s="192"/>
      <c r="N192" s="193"/>
      <c r="O192" s="193"/>
      <c r="P192" s="193"/>
      <c r="Q192" s="193"/>
      <c r="R192" s="193"/>
      <c r="S192" s="193"/>
      <c r="T192" s="194"/>
      <c r="AT192" s="195" t="s">
        <v>144</v>
      </c>
      <c r="AU192" s="195" t="s">
        <v>85</v>
      </c>
      <c r="AV192" s="11" t="s">
        <v>85</v>
      </c>
      <c r="AW192" s="11" t="s">
        <v>35</v>
      </c>
      <c r="AX192" s="11" t="s">
        <v>83</v>
      </c>
      <c r="AY192" s="195" t="s">
        <v>135</v>
      </c>
    </row>
    <row r="193" spans="2:65" s="1" customFormat="1" ht="20.45" customHeight="1">
      <c r="B193" s="32"/>
      <c r="C193" s="172" t="s">
        <v>321</v>
      </c>
      <c r="D193" s="172" t="s">
        <v>137</v>
      </c>
      <c r="E193" s="173" t="s">
        <v>766</v>
      </c>
      <c r="F193" s="174" t="s">
        <v>767</v>
      </c>
      <c r="G193" s="175" t="s">
        <v>313</v>
      </c>
      <c r="H193" s="176">
        <v>137.2</v>
      </c>
      <c r="I193" s="177"/>
      <c r="J193" s="178">
        <f>ROUND(I193*H193,2)</f>
        <v>0</v>
      </c>
      <c r="K193" s="174" t="s">
        <v>141</v>
      </c>
      <c r="L193" s="36"/>
      <c r="M193" s="179" t="s">
        <v>1</v>
      </c>
      <c r="N193" s="180" t="s">
        <v>46</v>
      </c>
      <c r="O193" s="58"/>
      <c r="P193" s="181">
        <f>O193*H193</f>
        <v>0</v>
      </c>
      <c r="Q193" s="181">
        <v>0</v>
      </c>
      <c r="R193" s="181">
        <f>Q193*H193</f>
        <v>0</v>
      </c>
      <c r="S193" s="181">
        <v>0</v>
      </c>
      <c r="T193" s="182">
        <f>S193*H193</f>
        <v>0</v>
      </c>
      <c r="AR193" s="15" t="s">
        <v>142</v>
      </c>
      <c r="AT193" s="15" t="s">
        <v>137</v>
      </c>
      <c r="AU193" s="15" t="s">
        <v>85</v>
      </c>
      <c r="AY193" s="15" t="s">
        <v>135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5" t="s">
        <v>83</v>
      </c>
      <c r="BK193" s="183">
        <f>ROUND(I193*H193,2)</f>
        <v>0</v>
      </c>
      <c r="BL193" s="15" t="s">
        <v>142</v>
      </c>
      <c r="BM193" s="15" t="s">
        <v>768</v>
      </c>
    </row>
    <row r="194" spans="2:51" s="11" customFormat="1" ht="12">
      <c r="B194" s="184"/>
      <c r="C194" s="185"/>
      <c r="D194" s="186" t="s">
        <v>144</v>
      </c>
      <c r="E194" s="187" t="s">
        <v>1</v>
      </c>
      <c r="F194" s="188" t="s">
        <v>769</v>
      </c>
      <c r="G194" s="185"/>
      <c r="H194" s="189">
        <v>137.2</v>
      </c>
      <c r="I194" s="190"/>
      <c r="J194" s="185"/>
      <c r="K194" s="185"/>
      <c r="L194" s="191"/>
      <c r="M194" s="192"/>
      <c r="N194" s="193"/>
      <c r="O194" s="193"/>
      <c r="P194" s="193"/>
      <c r="Q194" s="193"/>
      <c r="R194" s="193"/>
      <c r="S194" s="193"/>
      <c r="T194" s="194"/>
      <c r="AT194" s="195" t="s">
        <v>144</v>
      </c>
      <c r="AU194" s="195" t="s">
        <v>85</v>
      </c>
      <c r="AV194" s="11" t="s">
        <v>85</v>
      </c>
      <c r="AW194" s="11" t="s">
        <v>35</v>
      </c>
      <c r="AX194" s="11" t="s">
        <v>83</v>
      </c>
      <c r="AY194" s="195" t="s">
        <v>135</v>
      </c>
    </row>
    <row r="195" spans="2:63" s="10" customFormat="1" ht="22.9" customHeight="1">
      <c r="B195" s="156"/>
      <c r="C195" s="157"/>
      <c r="D195" s="158" t="s">
        <v>74</v>
      </c>
      <c r="E195" s="170" t="s">
        <v>191</v>
      </c>
      <c r="F195" s="170" t="s">
        <v>450</v>
      </c>
      <c r="G195" s="157"/>
      <c r="H195" s="157"/>
      <c r="I195" s="160"/>
      <c r="J195" s="171">
        <f>BK195</f>
        <v>0</v>
      </c>
      <c r="K195" s="157"/>
      <c r="L195" s="162"/>
      <c r="M195" s="163"/>
      <c r="N195" s="164"/>
      <c r="O195" s="164"/>
      <c r="P195" s="165">
        <f>SUM(P196:P215)</f>
        <v>0</v>
      </c>
      <c r="Q195" s="164"/>
      <c r="R195" s="165">
        <f>SUM(R196:R215)</f>
        <v>0.9422499999999999</v>
      </c>
      <c r="S195" s="164"/>
      <c r="T195" s="166">
        <f>SUM(T196:T215)</f>
        <v>0.964</v>
      </c>
      <c r="AR195" s="167" t="s">
        <v>83</v>
      </c>
      <c r="AT195" s="168" t="s">
        <v>74</v>
      </c>
      <c r="AU195" s="168" t="s">
        <v>83</v>
      </c>
      <c r="AY195" s="167" t="s">
        <v>135</v>
      </c>
      <c r="BK195" s="169">
        <f>SUM(BK196:BK215)</f>
        <v>0</v>
      </c>
    </row>
    <row r="196" spans="2:65" s="1" customFormat="1" ht="14.45" customHeight="1">
      <c r="B196" s="32"/>
      <c r="C196" s="172" t="s">
        <v>325</v>
      </c>
      <c r="D196" s="172" t="s">
        <v>137</v>
      </c>
      <c r="E196" s="173" t="s">
        <v>770</v>
      </c>
      <c r="F196" s="174" t="s">
        <v>771</v>
      </c>
      <c r="G196" s="175" t="s">
        <v>474</v>
      </c>
      <c r="H196" s="176">
        <v>1</v>
      </c>
      <c r="I196" s="177"/>
      <c r="J196" s="178">
        <f>ROUND(I196*H196,2)</f>
        <v>0</v>
      </c>
      <c r="K196" s="174" t="s">
        <v>1</v>
      </c>
      <c r="L196" s="36"/>
      <c r="M196" s="179" t="s">
        <v>1</v>
      </c>
      <c r="N196" s="180" t="s">
        <v>46</v>
      </c>
      <c r="O196" s="58"/>
      <c r="P196" s="181">
        <f>O196*H196</f>
        <v>0</v>
      </c>
      <c r="Q196" s="181">
        <v>0</v>
      </c>
      <c r="R196" s="181">
        <f>Q196*H196</f>
        <v>0</v>
      </c>
      <c r="S196" s="181">
        <v>0</v>
      </c>
      <c r="T196" s="182">
        <f>S196*H196</f>
        <v>0</v>
      </c>
      <c r="AR196" s="15" t="s">
        <v>142</v>
      </c>
      <c r="AT196" s="15" t="s">
        <v>137</v>
      </c>
      <c r="AU196" s="15" t="s">
        <v>85</v>
      </c>
      <c r="AY196" s="15" t="s">
        <v>135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5" t="s">
        <v>83</v>
      </c>
      <c r="BK196" s="183">
        <f>ROUND(I196*H196,2)</f>
        <v>0</v>
      </c>
      <c r="BL196" s="15" t="s">
        <v>142</v>
      </c>
      <c r="BM196" s="15" t="s">
        <v>772</v>
      </c>
    </row>
    <row r="197" spans="2:51" s="12" customFormat="1" ht="12">
      <c r="B197" s="196"/>
      <c r="C197" s="197"/>
      <c r="D197" s="186" t="s">
        <v>144</v>
      </c>
      <c r="E197" s="198" t="s">
        <v>1</v>
      </c>
      <c r="F197" s="199" t="s">
        <v>773</v>
      </c>
      <c r="G197" s="197"/>
      <c r="H197" s="198" t="s">
        <v>1</v>
      </c>
      <c r="I197" s="200"/>
      <c r="J197" s="197"/>
      <c r="K197" s="197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144</v>
      </c>
      <c r="AU197" s="205" t="s">
        <v>85</v>
      </c>
      <c r="AV197" s="12" t="s">
        <v>83</v>
      </c>
      <c r="AW197" s="12" t="s">
        <v>35</v>
      </c>
      <c r="AX197" s="12" t="s">
        <v>75</v>
      </c>
      <c r="AY197" s="205" t="s">
        <v>135</v>
      </c>
    </row>
    <row r="198" spans="2:51" s="12" customFormat="1" ht="12">
      <c r="B198" s="196"/>
      <c r="C198" s="197"/>
      <c r="D198" s="186" t="s">
        <v>144</v>
      </c>
      <c r="E198" s="198" t="s">
        <v>1</v>
      </c>
      <c r="F198" s="199" t="s">
        <v>774</v>
      </c>
      <c r="G198" s="197"/>
      <c r="H198" s="198" t="s">
        <v>1</v>
      </c>
      <c r="I198" s="200"/>
      <c r="J198" s="197"/>
      <c r="K198" s="197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144</v>
      </c>
      <c r="AU198" s="205" t="s">
        <v>85</v>
      </c>
      <c r="AV198" s="12" t="s">
        <v>83</v>
      </c>
      <c r="AW198" s="12" t="s">
        <v>35</v>
      </c>
      <c r="AX198" s="12" t="s">
        <v>75</v>
      </c>
      <c r="AY198" s="205" t="s">
        <v>135</v>
      </c>
    </row>
    <row r="199" spans="2:51" s="12" customFormat="1" ht="12">
      <c r="B199" s="196"/>
      <c r="C199" s="197"/>
      <c r="D199" s="186" t="s">
        <v>144</v>
      </c>
      <c r="E199" s="198" t="s">
        <v>1</v>
      </c>
      <c r="F199" s="199" t="s">
        <v>775</v>
      </c>
      <c r="G199" s="197"/>
      <c r="H199" s="198" t="s">
        <v>1</v>
      </c>
      <c r="I199" s="200"/>
      <c r="J199" s="197"/>
      <c r="K199" s="197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144</v>
      </c>
      <c r="AU199" s="205" t="s">
        <v>85</v>
      </c>
      <c r="AV199" s="12" t="s">
        <v>83</v>
      </c>
      <c r="AW199" s="12" t="s">
        <v>35</v>
      </c>
      <c r="AX199" s="12" t="s">
        <v>75</v>
      </c>
      <c r="AY199" s="205" t="s">
        <v>135</v>
      </c>
    </row>
    <row r="200" spans="2:51" s="12" customFormat="1" ht="12">
      <c r="B200" s="196"/>
      <c r="C200" s="197"/>
      <c r="D200" s="186" t="s">
        <v>144</v>
      </c>
      <c r="E200" s="198" t="s">
        <v>1</v>
      </c>
      <c r="F200" s="199" t="s">
        <v>776</v>
      </c>
      <c r="G200" s="197"/>
      <c r="H200" s="198" t="s">
        <v>1</v>
      </c>
      <c r="I200" s="200"/>
      <c r="J200" s="197"/>
      <c r="K200" s="197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144</v>
      </c>
      <c r="AU200" s="205" t="s">
        <v>85</v>
      </c>
      <c r="AV200" s="12" t="s">
        <v>83</v>
      </c>
      <c r="AW200" s="12" t="s">
        <v>35</v>
      </c>
      <c r="AX200" s="12" t="s">
        <v>75</v>
      </c>
      <c r="AY200" s="205" t="s">
        <v>135</v>
      </c>
    </row>
    <row r="201" spans="2:51" s="12" customFormat="1" ht="12">
      <c r="B201" s="196"/>
      <c r="C201" s="197"/>
      <c r="D201" s="186" t="s">
        <v>144</v>
      </c>
      <c r="E201" s="198" t="s">
        <v>1</v>
      </c>
      <c r="F201" s="199" t="s">
        <v>777</v>
      </c>
      <c r="G201" s="197"/>
      <c r="H201" s="198" t="s">
        <v>1</v>
      </c>
      <c r="I201" s="200"/>
      <c r="J201" s="197"/>
      <c r="K201" s="197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144</v>
      </c>
      <c r="AU201" s="205" t="s">
        <v>85</v>
      </c>
      <c r="AV201" s="12" t="s">
        <v>83</v>
      </c>
      <c r="AW201" s="12" t="s">
        <v>35</v>
      </c>
      <c r="AX201" s="12" t="s">
        <v>75</v>
      </c>
      <c r="AY201" s="205" t="s">
        <v>135</v>
      </c>
    </row>
    <row r="202" spans="2:51" s="12" customFormat="1" ht="12">
      <c r="B202" s="196"/>
      <c r="C202" s="197"/>
      <c r="D202" s="186" t="s">
        <v>144</v>
      </c>
      <c r="E202" s="198" t="s">
        <v>1</v>
      </c>
      <c r="F202" s="199" t="s">
        <v>778</v>
      </c>
      <c r="G202" s="197"/>
      <c r="H202" s="198" t="s">
        <v>1</v>
      </c>
      <c r="I202" s="200"/>
      <c r="J202" s="197"/>
      <c r="K202" s="197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144</v>
      </c>
      <c r="AU202" s="205" t="s">
        <v>85</v>
      </c>
      <c r="AV202" s="12" t="s">
        <v>83</v>
      </c>
      <c r="AW202" s="12" t="s">
        <v>35</v>
      </c>
      <c r="AX202" s="12" t="s">
        <v>75</v>
      </c>
      <c r="AY202" s="205" t="s">
        <v>135</v>
      </c>
    </row>
    <row r="203" spans="2:51" s="12" customFormat="1" ht="12">
      <c r="B203" s="196"/>
      <c r="C203" s="197"/>
      <c r="D203" s="186" t="s">
        <v>144</v>
      </c>
      <c r="E203" s="198" t="s">
        <v>1</v>
      </c>
      <c r="F203" s="199" t="s">
        <v>779</v>
      </c>
      <c r="G203" s="197"/>
      <c r="H203" s="198" t="s">
        <v>1</v>
      </c>
      <c r="I203" s="200"/>
      <c r="J203" s="197"/>
      <c r="K203" s="197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144</v>
      </c>
      <c r="AU203" s="205" t="s">
        <v>85</v>
      </c>
      <c r="AV203" s="12" t="s">
        <v>83</v>
      </c>
      <c r="AW203" s="12" t="s">
        <v>35</v>
      </c>
      <c r="AX203" s="12" t="s">
        <v>75</v>
      </c>
      <c r="AY203" s="205" t="s">
        <v>135</v>
      </c>
    </row>
    <row r="204" spans="2:51" s="12" customFormat="1" ht="12">
      <c r="B204" s="196"/>
      <c r="C204" s="197"/>
      <c r="D204" s="186" t="s">
        <v>144</v>
      </c>
      <c r="E204" s="198" t="s">
        <v>1</v>
      </c>
      <c r="F204" s="199" t="s">
        <v>780</v>
      </c>
      <c r="G204" s="197"/>
      <c r="H204" s="198" t="s">
        <v>1</v>
      </c>
      <c r="I204" s="200"/>
      <c r="J204" s="197"/>
      <c r="K204" s="197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144</v>
      </c>
      <c r="AU204" s="205" t="s">
        <v>85</v>
      </c>
      <c r="AV204" s="12" t="s">
        <v>83</v>
      </c>
      <c r="AW204" s="12" t="s">
        <v>35</v>
      </c>
      <c r="AX204" s="12" t="s">
        <v>75</v>
      </c>
      <c r="AY204" s="205" t="s">
        <v>135</v>
      </c>
    </row>
    <row r="205" spans="2:51" s="11" customFormat="1" ht="12">
      <c r="B205" s="184"/>
      <c r="C205" s="185"/>
      <c r="D205" s="186" t="s">
        <v>144</v>
      </c>
      <c r="E205" s="187" t="s">
        <v>1</v>
      </c>
      <c r="F205" s="188" t="s">
        <v>83</v>
      </c>
      <c r="G205" s="185"/>
      <c r="H205" s="189">
        <v>1</v>
      </c>
      <c r="I205" s="190"/>
      <c r="J205" s="185"/>
      <c r="K205" s="185"/>
      <c r="L205" s="191"/>
      <c r="M205" s="192"/>
      <c r="N205" s="193"/>
      <c r="O205" s="193"/>
      <c r="P205" s="193"/>
      <c r="Q205" s="193"/>
      <c r="R205" s="193"/>
      <c r="S205" s="193"/>
      <c r="T205" s="194"/>
      <c r="AT205" s="195" t="s">
        <v>144</v>
      </c>
      <c r="AU205" s="195" t="s">
        <v>85</v>
      </c>
      <c r="AV205" s="11" t="s">
        <v>85</v>
      </c>
      <c r="AW205" s="11" t="s">
        <v>35</v>
      </c>
      <c r="AX205" s="11" t="s">
        <v>83</v>
      </c>
      <c r="AY205" s="195" t="s">
        <v>135</v>
      </c>
    </row>
    <row r="206" spans="2:65" s="1" customFormat="1" ht="20.45" customHeight="1">
      <c r="B206" s="32"/>
      <c r="C206" s="172" t="s">
        <v>329</v>
      </c>
      <c r="D206" s="172" t="s">
        <v>137</v>
      </c>
      <c r="E206" s="173" t="s">
        <v>781</v>
      </c>
      <c r="F206" s="174" t="s">
        <v>782</v>
      </c>
      <c r="G206" s="175" t="s">
        <v>257</v>
      </c>
      <c r="H206" s="176">
        <v>1</v>
      </c>
      <c r="I206" s="177"/>
      <c r="J206" s="178">
        <f>ROUND(I206*H206,2)</f>
        <v>0</v>
      </c>
      <c r="K206" s="174" t="s">
        <v>141</v>
      </c>
      <c r="L206" s="36"/>
      <c r="M206" s="179" t="s">
        <v>1</v>
      </c>
      <c r="N206" s="180" t="s">
        <v>46</v>
      </c>
      <c r="O206" s="58"/>
      <c r="P206" s="181">
        <f>O206*H206</f>
        <v>0</v>
      </c>
      <c r="Q206" s="181">
        <v>0.07287</v>
      </c>
      <c r="R206" s="181">
        <f>Q206*H206</f>
        <v>0.07287</v>
      </c>
      <c r="S206" s="181">
        <v>0</v>
      </c>
      <c r="T206" s="182">
        <f>S206*H206</f>
        <v>0</v>
      </c>
      <c r="AR206" s="15" t="s">
        <v>142</v>
      </c>
      <c r="AT206" s="15" t="s">
        <v>137</v>
      </c>
      <c r="AU206" s="15" t="s">
        <v>85</v>
      </c>
      <c r="AY206" s="15" t="s">
        <v>135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5" t="s">
        <v>83</v>
      </c>
      <c r="BK206" s="183">
        <f>ROUND(I206*H206,2)</f>
        <v>0</v>
      </c>
      <c r="BL206" s="15" t="s">
        <v>142</v>
      </c>
      <c r="BM206" s="15" t="s">
        <v>783</v>
      </c>
    </row>
    <row r="207" spans="2:51" s="11" customFormat="1" ht="12">
      <c r="B207" s="184"/>
      <c r="C207" s="185"/>
      <c r="D207" s="186" t="s">
        <v>144</v>
      </c>
      <c r="E207" s="187" t="s">
        <v>1</v>
      </c>
      <c r="F207" s="188" t="s">
        <v>83</v>
      </c>
      <c r="G207" s="185"/>
      <c r="H207" s="189">
        <v>1</v>
      </c>
      <c r="I207" s="190"/>
      <c r="J207" s="185"/>
      <c r="K207" s="185"/>
      <c r="L207" s="191"/>
      <c r="M207" s="192"/>
      <c r="N207" s="193"/>
      <c r="O207" s="193"/>
      <c r="P207" s="193"/>
      <c r="Q207" s="193"/>
      <c r="R207" s="193"/>
      <c r="S207" s="193"/>
      <c r="T207" s="194"/>
      <c r="AT207" s="195" t="s">
        <v>144</v>
      </c>
      <c r="AU207" s="195" t="s">
        <v>85</v>
      </c>
      <c r="AV207" s="11" t="s">
        <v>85</v>
      </c>
      <c r="AW207" s="11" t="s">
        <v>35</v>
      </c>
      <c r="AX207" s="11" t="s">
        <v>83</v>
      </c>
      <c r="AY207" s="195" t="s">
        <v>135</v>
      </c>
    </row>
    <row r="208" spans="2:65" s="1" customFormat="1" ht="14.45" customHeight="1">
      <c r="B208" s="32"/>
      <c r="C208" s="217" t="s">
        <v>333</v>
      </c>
      <c r="D208" s="217" t="s">
        <v>233</v>
      </c>
      <c r="E208" s="218" t="s">
        <v>784</v>
      </c>
      <c r="F208" s="219" t="s">
        <v>785</v>
      </c>
      <c r="G208" s="220" t="s">
        <v>257</v>
      </c>
      <c r="H208" s="221">
        <v>1</v>
      </c>
      <c r="I208" s="222"/>
      <c r="J208" s="223">
        <f>ROUND(I208*H208,2)</f>
        <v>0</v>
      </c>
      <c r="K208" s="219" t="s">
        <v>1</v>
      </c>
      <c r="L208" s="224"/>
      <c r="M208" s="225" t="s">
        <v>1</v>
      </c>
      <c r="N208" s="226" t="s">
        <v>46</v>
      </c>
      <c r="O208" s="58"/>
      <c r="P208" s="181">
        <f>O208*H208</f>
        <v>0</v>
      </c>
      <c r="Q208" s="181">
        <v>0.0145</v>
      </c>
      <c r="R208" s="181">
        <f>Q208*H208</f>
        <v>0.0145</v>
      </c>
      <c r="S208" s="181">
        <v>0</v>
      </c>
      <c r="T208" s="182">
        <f>S208*H208</f>
        <v>0</v>
      </c>
      <c r="AR208" s="15" t="s">
        <v>186</v>
      </c>
      <c r="AT208" s="15" t="s">
        <v>233</v>
      </c>
      <c r="AU208" s="15" t="s">
        <v>85</v>
      </c>
      <c r="AY208" s="15" t="s">
        <v>135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5" t="s">
        <v>83</v>
      </c>
      <c r="BK208" s="183">
        <f>ROUND(I208*H208,2)</f>
        <v>0</v>
      </c>
      <c r="BL208" s="15" t="s">
        <v>142</v>
      </c>
      <c r="BM208" s="15" t="s">
        <v>786</v>
      </c>
    </row>
    <row r="209" spans="2:51" s="11" customFormat="1" ht="12">
      <c r="B209" s="184"/>
      <c r="C209" s="185"/>
      <c r="D209" s="186" t="s">
        <v>144</v>
      </c>
      <c r="E209" s="187" t="s">
        <v>1</v>
      </c>
      <c r="F209" s="188" t="s">
        <v>83</v>
      </c>
      <c r="G209" s="185"/>
      <c r="H209" s="189">
        <v>1</v>
      </c>
      <c r="I209" s="190"/>
      <c r="J209" s="185"/>
      <c r="K209" s="185"/>
      <c r="L209" s="191"/>
      <c r="M209" s="192"/>
      <c r="N209" s="193"/>
      <c r="O209" s="193"/>
      <c r="P209" s="193"/>
      <c r="Q209" s="193"/>
      <c r="R209" s="193"/>
      <c r="S209" s="193"/>
      <c r="T209" s="194"/>
      <c r="AT209" s="195" t="s">
        <v>144</v>
      </c>
      <c r="AU209" s="195" t="s">
        <v>85</v>
      </c>
      <c r="AV209" s="11" t="s">
        <v>85</v>
      </c>
      <c r="AW209" s="11" t="s">
        <v>35</v>
      </c>
      <c r="AX209" s="11" t="s">
        <v>83</v>
      </c>
      <c r="AY209" s="195" t="s">
        <v>135</v>
      </c>
    </row>
    <row r="210" spans="2:65" s="1" customFormat="1" ht="20.45" customHeight="1">
      <c r="B210" s="32"/>
      <c r="C210" s="172" t="s">
        <v>338</v>
      </c>
      <c r="D210" s="172" t="s">
        <v>137</v>
      </c>
      <c r="E210" s="173" t="s">
        <v>787</v>
      </c>
      <c r="F210" s="174" t="s">
        <v>788</v>
      </c>
      <c r="G210" s="175" t="s">
        <v>257</v>
      </c>
      <c r="H210" s="176">
        <v>2</v>
      </c>
      <c r="I210" s="177"/>
      <c r="J210" s="178">
        <f>ROUND(I210*H210,2)</f>
        <v>0</v>
      </c>
      <c r="K210" s="174" t="s">
        <v>141</v>
      </c>
      <c r="L210" s="36"/>
      <c r="M210" s="179" t="s">
        <v>1</v>
      </c>
      <c r="N210" s="180" t="s">
        <v>46</v>
      </c>
      <c r="O210" s="58"/>
      <c r="P210" s="181">
        <f>O210*H210</f>
        <v>0</v>
      </c>
      <c r="Q210" s="181">
        <v>0.35744</v>
      </c>
      <c r="R210" s="181">
        <f>Q210*H210</f>
        <v>0.71488</v>
      </c>
      <c r="S210" s="181">
        <v>0</v>
      </c>
      <c r="T210" s="182">
        <f>S210*H210</f>
        <v>0</v>
      </c>
      <c r="AR210" s="15" t="s">
        <v>142</v>
      </c>
      <c r="AT210" s="15" t="s">
        <v>137</v>
      </c>
      <c r="AU210" s="15" t="s">
        <v>85</v>
      </c>
      <c r="AY210" s="15" t="s">
        <v>135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5" t="s">
        <v>83</v>
      </c>
      <c r="BK210" s="183">
        <f>ROUND(I210*H210,2)</f>
        <v>0</v>
      </c>
      <c r="BL210" s="15" t="s">
        <v>142</v>
      </c>
      <c r="BM210" s="15" t="s">
        <v>789</v>
      </c>
    </row>
    <row r="211" spans="2:51" s="11" customFormat="1" ht="12">
      <c r="B211" s="184"/>
      <c r="C211" s="185"/>
      <c r="D211" s="186" t="s">
        <v>144</v>
      </c>
      <c r="E211" s="187" t="s">
        <v>1</v>
      </c>
      <c r="F211" s="188" t="s">
        <v>85</v>
      </c>
      <c r="G211" s="185"/>
      <c r="H211" s="189">
        <v>2</v>
      </c>
      <c r="I211" s="190"/>
      <c r="J211" s="185"/>
      <c r="K211" s="185"/>
      <c r="L211" s="191"/>
      <c r="M211" s="192"/>
      <c r="N211" s="193"/>
      <c r="O211" s="193"/>
      <c r="P211" s="193"/>
      <c r="Q211" s="193"/>
      <c r="R211" s="193"/>
      <c r="S211" s="193"/>
      <c r="T211" s="194"/>
      <c r="AT211" s="195" t="s">
        <v>144</v>
      </c>
      <c r="AU211" s="195" t="s">
        <v>85</v>
      </c>
      <c r="AV211" s="11" t="s">
        <v>85</v>
      </c>
      <c r="AW211" s="11" t="s">
        <v>35</v>
      </c>
      <c r="AX211" s="11" t="s">
        <v>83</v>
      </c>
      <c r="AY211" s="195" t="s">
        <v>135</v>
      </c>
    </row>
    <row r="212" spans="2:65" s="1" customFormat="1" ht="14.45" customHeight="1">
      <c r="B212" s="32"/>
      <c r="C212" s="217" t="s">
        <v>341</v>
      </c>
      <c r="D212" s="217" t="s">
        <v>233</v>
      </c>
      <c r="E212" s="218" t="s">
        <v>790</v>
      </c>
      <c r="F212" s="219" t="s">
        <v>791</v>
      </c>
      <c r="G212" s="220" t="s">
        <v>257</v>
      </c>
      <c r="H212" s="221">
        <v>2</v>
      </c>
      <c r="I212" s="222"/>
      <c r="J212" s="223">
        <f>ROUND(I212*H212,2)</f>
        <v>0</v>
      </c>
      <c r="K212" s="219" t="s">
        <v>1</v>
      </c>
      <c r="L212" s="224"/>
      <c r="M212" s="225" t="s">
        <v>1</v>
      </c>
      <c r="N212" s="226" t="s">
        <v>46</v>
      </c>
      <c r="O212" s="58"/>
      <c r="P212" s="181">
        <f>O212*H212</f>
        <v>0</v>
      </c>
      <c r="Q212" s="181">
        <v>0.07</v>
      </c>
      <c r="R212" s="181">
        <f>Q212*H212</f>
        <v>0.14</v>
      </c>
      <c r="S212" s="181">
        <v>0</v>
      </c>
      <c r="T212" s="182">
        <f>S212*H212</f>
        <v>0</v>
      </c>
      <c r="AR212" s="15" t="s">
        <v>186</v>
      </c>
      <c r="AT212" s="15" t="s">
        <v>233</v>
      </c>
      <c r="AU212" s="15" t="s">
        <v>85</v>
      </c>
      <c r="AY212" s="15" t="s">
        <v>135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5" t="s">
        <v>83</v>
      </c>
      <c r="BK212" s="183">
        <f>ROUND(I212*H212,2)</f>
        <v>0</v>
      </c>
      <c r="BL212" s="15" t="s">
        <v>142</v>
      </c>
      <c r="BM212" s="15" t="s">
        <v>792</v>
      </c>
    </row>
    <row r="213" spans="2:51" s="11" customFormat="1" ht="12">
      <c r="B213" s="184"/>
      <c r="C213" s="185"/>
      <c r="D213" s="186" t="s">
        <v>144</v>
      </c>
      <c r="E213" s="187" t="s">
        <v>1</v>
      </c>
      <c r="F213" s="188" t="s">
        <v>85</v>
      </c>
      <c r="G213" s="185"/>
      <c r="H213" s="189">
        <v>2</v>
      </c>
      <c r="I213" s="190"/>
      <c r="J213" s="185"/>
      <c r="K213" s="185"/>
      <c r="L213" s="191"/>
      <c r="M213" s="192"/>
      <c r="N213" s="193"/>
      <c r="O213" s="193"/>
      <c r="P213" s="193"/>
      <c r="Q213" s="193"/>
      <c r="R213" s="193"/>
      <c r="S213" s="193"/>
      <c r="T213" s="194"/>
      <c r="AT213" s="195" t="s">
        <v>144</v>
      </c>
      <c r="AU213" s="195" t="s">
        <v>85</v>
      </c>
      <c r="AV213" s="11" t="s">
        <v>85</v>
      </c>
      <c r="AW213" s="11" t="s">
        <v>35</v>
      </c>
      <c r="AX213" s="11" t="s">
        <v>83</v>
      </c>
      <c r="AY213" s="195" t="s">
        <v>135</v>
      </c>
    </row>
    <row r="214" spans="2:65" s="1" customFormat="1" ht="20.45" customHeight="1">
      <c r="B214" s="32"/>
      <c r="C214" s="172" t="s">
        <v>347</v>
      </c>
      <c r="D214" s="172" t="s">
        <v>137</v>
      </c>
      <c r="E214" s="173" t="s">
        <v>793</v>
      </c>
      <c r="F214" s="174" t="s">
        <v>794</v>
      </c>
      <c r="G214" s="175" t="s">
        <v>257</v>
      </c>
      <c r="H214" s="176">
        <v>2</v>
      </c>
      <c r="I214" s="177"/>
      <c r="J214" s="178">
        <f>ROUND(I214*H214,2)</f>
        <v>0</v>
      </c>
      <c r="K214" s="174" t="s">
        <v>141</v>
      </c>
      <c r="L214" s="36"/>
      <c r="M214" s="179" t="s">
        <v>1</v>
      </c>
      <c r="N214" s="180" t="s">
        <v>46</v>
      </c>
      <c r="O214" s="58"/>
      <c r="P214" s="181">
        <f>O214*H214</f>
        <v>0</v>
      </c>
      <c r="Q214" s="181">
        <v>0</v>
      </c>
      <c r="R214" s="181">
        <f>Q214*H214</f>
        <v>0</v>
      </c>
      <c r="S214" s="181">
        <v>0.482</v>
      </c>
      <c r="T214" s="182">
        <f>S214*H214</f>
        <v>0.964</v>
      </c>
      <c r="AR214" s="15" t="s">
        <v>142</v>
      </c>
      <c r="AT214" s="15" t="s">
        <v>137</v>
      </c>
      <c r="AU214" s="15" t="s">
        <v>85</v>
      </c>
      <c r="AY214" s="15" t="s">
        <v>135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5" t="s">
        <v>83</v>
      </c>
      <c r="BK214" s="183">
        <f>ROUND(I214*H214,2)</f>
        <v>0</v>
      </c>
      <c r="BL214" s="15" t="s">
        <v>142</v>
      </c>
      <c r="BM214" s="15" t="s">
        <v>795</v>
      </c>
    </row>
    <row r="215" spans="2:51" s="11" customFormat="1" ht="12">
      <c r="B215" s="184"/>
      <c r="C215" s="185"/>
      <c r="D215" s="186" t="s">
        <v>144</v>
      </c>
      <c r="E215" s="187" t="s">
        <v>1</v>
      </c>
      <c r="F215" s="188" t="s">
        <v>85</v>
      </c>
      <c r="G215" s="185"/>
      <c r="H215" s="189">
        <v>2</v>
      </c>
      <c r="I215" s="190"/>
      <c r="J215" s="185"/>
      <c r="K215" s="185"/>
      <c r="L215" s="191"/>
      <c r="M215" s="192"/>
      <c r="N215" s="193"/>
      <c r="O215" s="193"/>
      <c r="P215" s="193"/>
      <c r="Q215" s="193"/>
      <c r="R215" s="193"/>
      <c r="S215" s="193"/>
      <c r="T215" s="194"/>
      <c r="AT215" s="195" t="s">
        <v>144</v>
      </c>
      <c r="AU215" s="195" t="s">
        <v>85</v>
      </c>
      <c r="AV215" s="11" t="s">
        <v>85</v>
      </c>
      <c r="AW215" s="11" t="s">
        <v>35</v>
      </c>
      <c r="AX215" s="11" t="s">
        <v>83</v>
      </c>
      <c r="AY215" s="195" t="s">
        <v>135</v>
      </c>
    </row>
    <row r="216" spans="2:63" s="10" customFormat="1" ht="22.9" customHeight="1">
      <c r="B216" s="156"/>
      <c r="C216" s="157"/>
      <c r="D216" s="158" t="s">
        <v>74</v>
      </c>
      <c r="E216" s="170" t="s">
        <v>495</v>
      </c>
      <c r="F216" s="170" t="s">
        <v>496</v>
      </c>
      <c r="G216" s="157"/>
      <c r="H216" s="157"/>
      <c r="I216" s="160"/>
      <c r="J216" s="171">
        <f>BK216</f>
        <v>0</v>
      </c>
      <c r="K216" s="157"/>
      <c r="L216" s="162"/>
      <c r="M216" s="163"/>
      <c r="N216" s="164"/>
      <c r="O216" s="164"/>
      <c r="P216" s="165">
        <f>SUM(P217:P231)</f>
        <v>0</v>
      </c>
      <c r="Q216" s="164"/>
      <c r="R216" s="165">
        <f>SUM(R217:R231)</f>
        <v>0</v>
      </c>
      <c r="S216" s="164"/>
      <c r="T216" s="166">
        <f>SUM(T217:T231)</f>
        <v>0</v>
      </c>
      <c r="AR216" s="167" t="s">
        <v>83</v>
      </c>
      <c r="AT216" s="168" t="s">
        <v>74</v>
      </c>
      <c r="AU216" s="168" t="s">
        <v>83</v>
      </c>
      <c r="AY216" s="167" t="s">
        <v>135</v>
      </c>
      <c r="BK216" s="169">
        <f>SUM(BK217:BK231)</f>
        <v>0</v>
      </c>
    </row>
    <row r="217" spans="2:65" s="1" customFormat="1" ht="20.45" customHeight="1">
      <c r="B217" s="32"/>
      <c r="C217" s="172" t="s">
        <v>352</v>
      </c>
      <c r="D217" s="172" t="s">
        <v>137</v>
      </c>
      <c r="E217" s="173" t="s">
        <v>498</v>
      </c>
      <c r="F217" s="174" t="s">
        <v>499</v>
      </c>
      <c r="G217" s="175" t="s">
        <v>236</v>
      </c>
      <c r="H217" s="176">
        <v>208.02</v>
      </c>
      <c r="I217" s="177"/>
      <c r="J217" s="178">
        <f>ROUND(I217*H217,2)</f>
        <v>0</v>
      </c>
      <c r="K217" s="174" t="s">
        <v>141</v>
      </c>
      <c r="L217" s="36"/>
      <c r="M217" s="179" t="s">
        <v>1</v>
      </c>
      <c r="N217" s="180" t="s">
        <v>46</v>
      </c>
      <c r="O217" s="58"/>
      <c r="P217" s="181">
        <f>O217*H217</f>
        <v>0</v>
      </c>
      <c r="Q217" s="181">
        <v>0</v>
      </c>
      <c r="R217" s="181">
        <f>Q217*H217</f>
        <v>0</v>
      </c>
      <c r="S217" s="181">
        <v>0</v>
      </c>
      <c r="T217" s="182">
        <f>S217*H217</f>
        <v>0</v>
      </c>
      <c r="AR217" s="15" t="s">
        <v>142</v>
      </c>
      <c r="AT217" s="15" t="s">
        <v>137</v>
      </c>
      <c r="AU217" s="15" t="s">
        <v>85</v>
      </c>
      <c r="AY217" s="15" t="s">
        <v>135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5" t="s">
        <v>83</v>
      </c>
      <c r="BK217" s="183">
        <f>ROUND(I217*H217,2)</f>
        <v>0</v>
      </c>
      <c r="BL217" s="15" t="s">
        <v>142</v>
      </c>
      <c r="BM217" s="15" t="s">
        <v>796</v>
      </c>
    </row>
    <row r="218" spans="2:65" s="1" customFormat="1" ht="20.45" customHeight="1">
      <c r="B218" s="32"/>
      <c r="C218" s="172" t="s">
        <v>357</v>
      </c>
      <c r="D218" s="172" t="s">
        <v>137</v>
      </c>
      <c r="E218" s="173" t="s">
        <v>503</v>
      </c>
      <c r="F218" s="174" t="s">
        <v>504</v>
      </c>
      <c r="G218" s="175" t="s">
        <v>236</v>
      </c>
      <c r="H218" s="176">
        <v>3952.38</v>
      </c>
      <c r="I218" s="177"/>
      <c r="J218" s="178">
        <f>ROUND(I218*H218,2)</f>
        <v>0</v>
      </c>
      <c r="K218" s="174" t="s">
        <v>141</v>
      </c>
      <c r="L218" s="36"/>
      <c r="M218" s="179" t="s">
        <v>1</v>
      </c>
      <c r="N218" s="180" t="s">
        <v>46</v>
      </c>
      <c r="O218" s="58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AR218" s="15" t="s">
        <v>142</v>
      </c>
      <c r="AT218" s="15" t="s">
        <v>137</v>
      </c>
      <c r="AU218" s="15" t="s">
        <v>85</v>
      </c>
      <c r="AY218" s="15" t="s">
        <v>135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5" t="s">
        <v>83</v>
      </c>
      <c r="BK218" s="183">
        <f>ROUND(I218*H218,2)</f>
        <v>0</v>
      </c>
      <c r="BL218" s="15" t="s">
        <v>142</v>
      </c>
      <c r="BM218" s="15" t="s">
        <v>797</v>
      </c>
    </row>
    <row r="219" spans="2:51" s="12" customFormat="1" ht="12">
      <c r="B219" s="196"/>
      <c r="C219" s="197"/>
      <c r="D219" s="186" t="s">
        <v>144</v>
      </c>
      <c r="E219" s="198" t="s">
        <v>1</v>
      </c>
      <c r="F219" s="199" t="s">
        <v>506</v>
      </c>
      <c r="G219" s="197"/>
      <c r="H219" s="198" t="s">
        <v>1</v>
      </c>
      <c r="I219" s="200"/>
      <c r="J219" s="197"/>
      <c r="K219" s="197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144</v>
      </c>
      <c r="AU219" s="205" t="s">
        <v>85</v>
      </c>
      <c r="AV219" s="12" t="s">
        <v>83</v>
      </c>
      <c r="AW219" s="12" t="s">
        <v>35</v>
      </c>
      <c r="AX219" s="12" t="s">
        <v>75</v>
      </c>
      <c r="AY219" s="205" t="s">
        <v>135</v>
      </c>
    </row>
    <row r="220" spans="2:51" s="11" customFormat="1" ht="12">
      <c r="B220" s="184"/>
      <c r="C220" s="185"/>
      <c r="D220" s="186" t="s">
        <v>144</v>
      </c>
      <c r="E220" s="187" t="s">
        <v>1</v>
      </c>
      <c r="F220" s="188" t="s">
        <v>798</v>
      </c>
      <c r="G220" s="185"/>
      <c r="H220" s="189">
        <v>3952.38</v>
      </c>
      <c r="I220" s="190"/>
      <c r="J220" s="185"/>
      <c r="K220" s="185"/>
      <c r="L220" s="191"/>
      <c r="M220" s="192"/>
      <c r="N220" s="193"/>
      <c r="O220" s="193"/>
      <c r="P220" s="193"/>
      <c r="Q220" s="193"/>
      <c r="R220" s="193"/>
      <c r="S220" s="193"/>
      <c r="T220" s="194"/>
      <c r="AT220" s="195" t="s">
        <v>144</v>
      </c>
      <c r="AU220" s="195" t="s">
        <v>85</v>
      </c>
      <c r="AV220" s="11" t="s">
        <v>85</v>
      </c>
      <c r="AW220" s="11" t="s">
        <v>35</v>
      </c>
      <c r="AX220" s="11" t="s">
        <v>83</v>
      </c>
      <c r="AY220" s="195" t="s">
        <v>135</v>
      </c>
    </row>
    <row r="221" spans="2:65" s="1" customFormat="1" ht="20.45" customHeight="1">
      <c r="B221" s="32"/>
      <c r="C221" s="172" t="s">
        <v>362</v>
      </c>
      <c r="D221" s="172" t="s">
        <v>137</v>
      </c>
      <c r="E221" s="173" t="s">
        <v>799</v>
      </c>
      <c r="F221" s="174" t="s">
        <v>800</v>
      </c>
      <c r="G221" s="175" t="s">
        <v>236</v>
      </c>
      <c r="H221" s="176">
        <v>0.964</v>
      </c>
      <c r="I221" s="177"/>
      <c r="J221" s="178">
        <f>ROUND(I221*H221,2)</f>
        <v>0</v>
      </c>
      <c r="K221" s="174" t="s">
        <v>141</v>
      </c>
      <c r="L221" s="36"/>
      <c r="M221" s="179" t="s">
        <v>1</v>
      </c>
      <c r="N221" s="180" t="s">
        <v>46</v>
      </c>
      <c r="O221" s="58"/>
      <c r="P221" s="181">
        <f>O221*H221</f>
        <v>0</v>
      </c>
      <c r="Q221" s="181">
        <v>0</v>
      </c>
      <c r="R221" s="181">
        <f>Q221*H221</f>
        <v>0</v>
      </c>
      <c r="S221" s="181">
        <v>0</v>
      </c>
      <c r="T221" s="182">
        <f>S221*H221</f>
        <v>0</v>
      </c>
      <c r="AR221" s="15" t="s">
        <v>142</v>
      </c>
      <c r="AT221" s="15" t="s">
        <v>137</v>
      </c>
      <c r="AU221" s="15" t="s">
        <v>85</v>
      </c>
      <c r="AY221" s="15" t="s">
        <v>135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5" t="s">
        <v>83</v>
      </c>
      <c r="BK221" s="183">
        <f>ROUND(I221*H221,2)</f>
        <v>0</v>
      </c>
      <c r="BL221" s="15" t="s">
        <v>142</v>
      </c>
      <c r="BM221" s="15" t="s">
        <v>801</v>
      </c>
    </row>
    <row r="222" spans="2:51" s="12" customFormat="1" ht="12">
      <c r="B222" s="196"/>
      <c r="C222" s="197"/>
      <c r="D222" s="186" t="s">
        <v>144</v>
      </c>
      <c r="E222" s="198" t="s">
        <v>1</v>
      </c>
      <c r="F222" s="199" t="s">
        <v>802</v>
      </c>
      <c r="G222" s="197"/>
      <c r="H222" s="198" t="s">
        <v>1</v>
      </c>
      <c r="I222" s="200"/>
      <c r="J222" s="197"/>
      <c r="K222" s="197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144</v>
      </c>
      <c r="AU222" s="205" t="s">
        <v>85</v>
      </c>
      <c r="AV222" s="12" t="s">
        <v>83</v>
      </c>
      <c r="AW222" s="12" t="s">
        <v>35</v>
      </c>
      <c r="AX222" s="12" t="s">
        <v>75</v>
      </c>
      <c r="AY222" s="205" t="s">
        <v>135</v>
      </c>
    </row>
    <row r="223" spans="2:51" s="11" customFormat="1" ht="12">
      <c r="B223" s="184"/>
      <c r="C223" s="185"/>
      <c r="D223" s="186" t="s">
        <v>144</v>
      </c>
      <c r="E223" s="187" t="s">
        <v>1</v>
      </c>
      <c r="F223" s="188" t="s">
        <v>803</v>
      </c>
      <c r="G223" s="185"/>
      <c r="H223" s="189">
        <v>0.964</v>
      </c>
      <c r="I223" s="190"/>
      <c r="J223" s="185"/>
      <c r="K223" s="185"/>
      <c r="L223" s="191"/>
      <c r="M223" s="192"/>
      <c r="N223" s="193"/>
      <c r="O223" s="193"/>
      <c r="P223" s="193"/>
      <c r="Q223" s="193"/>
      <c r="R223" s="193"/>
      <c r="S223" s="193"/>
      <c r="T223" s="194"/>
      <c r="AT223" s="195" t="s">
        <v>144</v>
      </c>
      <c r="AU223" s="195" t="s">
        <v>85</v>
      </c>
      <c r="AV223" s="11" t="s">
        <v>85</v>
      </c>
      <c r="AW223" s="11" t="s">
        <v>35</v>
      </c>
      <c r="AX223" s="11" t="s">
        <v>75</v>
      </c>
      <c r="AY223" s="195" t="s">
        <v>135</v>
      </c>
    </row>
    <row r="224" spans="2:51" s="13" customFormat="1" ht="12">
      <c r="B224" s="206"/>
      <c r="C224" s="207"/>
      <c r="D224" s="186" t="s">
        <v>144</v>
      </c>
      <c r="E224" s="208" t="s">
        <v>1</v>
      </c>
      <c r="F224" s="209" t="s">
        <v>160</v>
      </c>
      <c r="G224" s="207"/>
      <c r="H224" s="210">
        <v>0.964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144</v>
      </c>
      <c r="AU224" s="216" t="s">
        <v>85</v>
      </c>
      <c r="AV224" s="13" t="s">
        <v>142</v>
      </c>
      <c r="AW224" s="13" t="s">
        <v>35</v>
      </c>
      <c r="AX224" s="13" t="s">
        <v>83</v>
      </c>
      <c r="AY224" s="216" t="s">
        <v>135</v>
      </c>
    </row>
    <row r="225" spans="2:65" s="1" customFormat="1" ht="14.45" customHeight="1">
      <c r="B225" s="32"/>
      <c r="C225" s="172" t="s">
        <v>367</v>
      </c>
      <c r="D225" s="172" t="s">
        <v>137</v>
      </c>
      <c r="E225" s="173" t="s">
        <v>509</v>
      </c>
      <c r="F225" s="174" t="s">
        <v>510</v>
      </c>
      <c r="G225" s="175" t="s">
        <v>511</v>
      </c>
      <c r="H225" s="176">
        <v>113</v>
      </c>
      <c r="I225" s="177"/>
      <c r="J225" s="178">
        <f>ROUND(I225*H225,2)</f>
        <v>0</v>
      </c>
      <c r="K225" s="174" t="s">
        <v>1</v>
      </c>
      <c r="L225" s="36"/>
      <c r="M225" s="179" t="s">
        <v>1</v>
      </c>
      <c r="N225" s="180" t="s">
        <v>46</v>
      </c>
      <c r="O225" s="58"/>
      <c r="P225" s="181">
        <f>O225*H225</f>
        <v>0</v>
      </c>
      <c r="Q225" s="181">
        <v>0</v>
      </c>
      <c r="R225" s="181">
        <f>Q225*H225</f>
        <v>0</v>
      </c>
      <c r="S225" s="181">
        <v>0</v>
      </c>
      <c r="T225" s="182">
        <f>S225*H225</f>
        <v>0</v>
      </c>
      <c r="AR225" s="15" t="s">
        <v>142</v>
      </c>
      <c r="AT225" s="15" t="s">
        <v>137</v>
      </c>
      <c r="AU225" s="15" t="s">
        <v>85</v>
      </c>
      <c r="AY225" s="15" t="s">
        <v>135</v>
      </c>
      <c r="BE225" s="183">
        <f>IF(N225="základní",J225,0)</f>
        <v>0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15" t="s">
        <v>83</v>
      </c>
      <c r="BK225" s="183">
        <f>ROUND(I225*H225,2)</f>
        <v>0</v>
      </c>
      <c r="BL225" s="15" t="s">
        <v>142</v>
      </c>
      <c r="BM225" s="15" t="s">
        <v>804</v>
      </c>
    </row>
    <row r="226" spans="2:51" s="12" customFormat="1" ht="12">
      <c r="B226" s="196"/>
      <c r="C226" s="197"/>
      <c r="D226" s="186" t="s">
        <v>144</v>
      </c>
      <c r="E226" s="198" t="s">
        <v>1</v>
      </c>
      <c r="F226" s="199" t="s">
        <v>513</v>
      </c>
      <c r="G226" s="197"/>
      <c r="H226" s="198" t="s">
        <v>1</v>
      </c>
      <c r="I226" s="200"/>
      <c r="J226" s="197"/>
      <c r="K226" s="197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144</v>
      </c>
      <c r="AU226" s="205" t="s">
        <v>85</v>
      </c>
      <c r="AV226" s="12" t="s">
        <v>83</v>
      </c>
      <c r="AW226" s="12" t="s">
        <v>35</v>
      </c>
      <c r="AX226" s="12" t="s">
        <v>75</v>
      </c>
      <c r="AY226" s="205" t="s">
        <v>135</v>
      </c>
    </row>
    <row r="227" spans="2:51" s="11" customFormat="1" ht="12">
      <c r="B227" s="184"/>
      <c r="C227" s="185"/>
      <c r="D227" s="186" t="s">
        <v>144</v>
      </c>
      <c r="E227" s="187" t="s">
        <v>1</v>
      </c>
      <c r="F227" s="188" t="s">
        <v>805</v>
      </c>
      <c r="G227" s="185"/>
      <c r="H227" s="189">
        <v>113</v>
      </c>
      <c r="I227" s="190"/>
      <c r="J227" s="185"/>
      <c r="K227" s="185"/>
      <c r="L227" s="191"/>
      <c r="M227" s="192"/>
      <c r="N227" s="193"/>
      <c r="O227" s="193"/>
      <c r="P227" s="193"/>
      <c r="Q227" s="193"/>
      <c r="R227" s="193"/>
      <c r="S227" s="193"/>
      <c r="T227" s="194"/>
      <c r="AT227" s="195" t="s">
        <v>144</v>
      </c>
      <c r="AU227" s="195" t="s">
        <v>85</v>
      </c>
      <c r="AV227" s="11" t="s">
        <v>85</v>
      </c>
      <c r="AW227" s="11" t="s">
        <v>35</v>
      </c>
      <c r="AX227" s="11" t="s">
        <v>83</v>
      </c>
      <c r="AY227" s="195" t="s">
        <v>135</v>
      </c>
    </row>
    <row r="228" spans="2:65" s="1" customFormat="1" ht="20.45" customHeight="1">
      <c r="B228" s="32"/>
      <c r="C228" s="172" t="s">
        <v>372</v>
      </c>
      <c r="D228" s="172" t="s">
        <v>137</v>
      </c>
      <c r="E228" s="173" t="s">
        <v>516</v>
      </c>
      <c r="F228" s="174" t="s">
        <v>517</v>
      </c>
      <c r="G228" s="175" t="s">
        <v>236</v>
      </c>
      <c r="H228" s="176">
        <v>68.981</v>
      </c>
      <c r="I228" s="177"/>
      <c r="J228" s="178">
        <f>ROUND(I228*H228,2)</f>
        <v>0</v>
      </c>
      <c r="K228" s="174" t="s">
        <v>141</v>
      </c>
      <c r="L228" s="36"/>
      <c r="M228" s="179" t="s">
        <v>1</v>
      </c>
      <c r="N228" s="180" t="s">
        <v>46</v>
      </c>
      <c r="O228" s="58"/>
      <c r="P228" s="181">
        <f>O228*H228</f>
        <v>0</v>
      </c>
      <c r="Q228" s="181">
        <v>0</v>
      </c>
      <c r="R228" s="181">
        <f>Q228*H228</f>
        <v>0</v>
      </c>
      <c r="S228" s="181">
        <v>0</v>
      </c>
      <c r="T228" s="182">
        <f>S228*H228</f>
        <v>0</v>
      </c>
      <c r="AR228" s="15" t="s">
        <v>142</v>
      </c>
      <c r="AT228" s="15" t="s">
        <v>137</v>
      </c>
      <c r="AU228" s="15" t="s">
        <v>85</v>
      </c>
      <c r="AY228" s="15" t="s">
        <v>135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5" t="s">
        <v>83</v>
      </c>
      <c r="BK228" s="183">
        <f>ROUND(I228*H228,2)</f>
        <v>0</v>
      </c>
      <c r="BL228" s="15" t="s">
        <v>142</v>
      </c>
      <c r="BM228" s="15" t="s">
        <v>806</v>
      </c>
    </row>
    <row r="229" spans="2:51" s="11" customFormat="1" ht="12">
      <c r="B229" s="184"/>
      <c r="C229" s="185"/>
      <c r="D229" s="186" t="s">
        <v>144</v>
      </c>
      <c r="E229" s="187" t="s">
        <v>1</v>
      </c>
      <c r="F229" s="188" t="s">
        <v>807</v>
      </c>
      <c r="G229" s="185"/>
      <c r="H229" s="189">
        <v>68.981</v>
      </c>
      <c r="I229" s="190"/>
      <c r="J229" s="185"/>
      <c r="K229" s="185"/>
      <c r="L229" s="191"/>
      <c r="M229" s="192"/>
      <c r="N229" s="193"/>
      <c r="O229" s="193"/>
      <c r="P229" s="193"/>
      <c r="Q229" s="193"/>
      <c r="R229" s="193"/>
      <c r="S229" s="193"/>
      <c r="T229" s="194"/>
      <c r="AT229" s="195" t="s">
        <v>144</v>
      </c>
      <c r="AU229" s="195" t="s">
        <v>85</v>
      </c>
      <c r="AV229" s="11" t="s">
        <v>85</v>
      </c>
      <c r="AW229" s="11" t="s">
        <v>35</v>
      </c>
      <c r="AX229" s="11" t="s">
        <v>83</v>
      </c>
      <c r="AY229" s="195" t="s">
        <v>135</v>
      </c>
    </row>
    <row r="230" spans="2:65" s="1" customFormat="1" ht="20.45" customHeight="1">
      <c r="B230" s="32"/>
      <c r="C230" s="172" t="s">
        <v>378</v>
      </c>
      <c r="D230" s="172" t="s">
        <v>137</v>
      </c>
      <c r="E230" s="173" t="s">
        <v>521</v>
      </c>
      <c r="F230" s="174" t="s">
        <v>522</v>
      </c>
      <c r="G230" s="175" t="s">
        <v>236</v>
      </c>
      <c r="H230" s="176">
        <v>137.962</v>
      </c>
      <c r="I230" s="177"/>
      <c r="J230" s="178">
        <f>ROUND(I230*H230,2)</f>
        <v>0</v>
      </c>
      <c r="K230" s="174" t="s">
        <v>141</v>
      </c>
      <c r="L230" s="36"/>
      <c r="M230" s="179" t="s">
        <v>1</v>
      </c>
      <c r="N230" s="180" t="s">
        <v>46</v>
      </c>
      <c r="O230" s="58"/>
      <c r="P230" s="181">
        <f>O230*H230</f>
        <v>0</v>
      </c>
      <c r="Q230" s="181">
        <v>0</v>
      </c>
      <c r="R230" s="181">
        <f>Q230*H230</f>
        <v>0</v>
      </c>
      <c r="S230" s="181">
        <v>0</v>
      </c>
      <c r="T230" s="182">
        <f>S230*H230</f>
        <v>0</v>
      </c>
      <c r="AR230" s="15" t="s">
        <v>142</v>
      </c>
      <c r="AT230" s="15" t="s">
        <v>137</v>
      </c>
      <c r="AU230" s="15" t="s">
        <v>85</v>
      </c>
      <c r="AY230" s="15" t="s">
        <v>135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5" t="s">
        <v>83</v>
      </c>
      <c r="BK230" s="183">
        <f>ROUND(I230*H230,2)</f>
        <v>0</v>
      </c>
      <c r="BL230" s="15" t="s">
        <v>142</v>
      </c>
      <c r="BM230" s="15" t="s">
        <v>808</v>
      </c>
    </row>
    <row r="231" spans="2:51" s="11" customFormat="1" ht="12">
      <c r="B231" s="184"/>
      <c r="C231" s="185"/>
      <c r="D231" s="186" t="s">
        <v>144</v>
      </c>
      <c r="E231" s="187" t="s">
        <v>1</v>
      </c>
      <c r="F231" s="188" t="s">
        <v>809</v>
      </c>
      <c r="G231" s="185"/>
      <c r="H231" s="189">
        <v>137.962</v>
      </c>
      <c r="I231" s="190"/>
      <c r="J231" s="185"/>
      <c r="K231" s="185"/>
      <c r="L231" s="191"/>
      <c r="M231" s="192"/>
      <c r="N231" s="193"/>
      <c r="O231" s="193"/>
      <c r="P231" s="193"/>
      <c r="Q231" s="193"/>
      <c r="R231" s="193"/>
      <c r="S231" s="193"/>
      <c r="T231" s="194"/>
      <c r="AT231" s="195" t="s">
        <v>144</v>
      </c>
      <c r="AU231" s="195" t="s">
        <v>85</v>
      </c>
      <c r="AV231" s="11" t="s">
        <v>85</v>
      </c>
      <c r="AW231" s="11" t="s">
        <v>35</v>
      </c>
      <c r="AX231" s="11" t="s">
        <v>83</v>
      </c>
      <c r="AY231" s="195" t="s">
        <v>135</v>
      </c>
    </row>
    <row r="232" spans="2:63" s="10" customFormat="1" ht="22.9" customHeight="1">
      <c r="B232" s="156"/>
      <c r="C232" s="157"/>
      <c r="D232" s="158" t="s">
        <v>74</v>
      </c>
      <c r="E232" s="170" t="s">
        <v>525</v>
      </c>
      <c r="F232" s="170" t="s">
        <v>526</v>
      </c>
      <c r="G232" s="157"/>
      <c r="H232" s="157"/>
      <c r="I232" s="160"/>
      <c r="J232" s="171">
        <f>BK232</f>
        <v>0</v>
      </c>
      <c r="K232" s="157"/>
      <c r="L232" s="162"/>
      <c r="M232" s="163"/>
      <c r="N232" s="164"/>
      <c r="O232" s="164"/>
      <c r="P232" s="165">
        <f>P233</f>
        <v>0</v>
      </c>
      <c r="Q232" s="164"/>
      <c r="R232" s="165">
        <f>R233</f>
        <v>0</v>
      </c>
      <c r="S232" s="164"/>
      <c r="T232" s="166">
        <f>T233</f>
        <v>0</v>
      </c>
      <c r="AR232" s="167" t="s">
        <v>83</v>
      </c>
      <c r="AT232" s="168" t="s">
        <v>74</v>
      </c>
      <c r="AU232" s="168" t="s">
        <v>83</v>
      </c>
      <c r="AY232" s="167" t="s">
        <v>135</v>
      </c>
      <c r="BK232" s="169">
        <f>BK233</f>
        <v>0</v>
      </c>
    </row>
    <row r="233" spans="2:65" s="1" customFormat="1" ht="20.45" customHeight="1">
      <c r="B233" s="32"/>
      <c r="C233" s="172" t="s">
        <v>382</v>
      </c>
      <c r="D233" s="172" t="s">
        <v>137</v>
      </c>
      <c r="E233" s="173" t="s">
        <v>528</v>
      </c>
      <c r="F233" s="174" t="s">
        <v>529</v>
      </c>
      <c r="G233" s="175" t="s">
        <v>236</v>
      </c>
      <c r="H233" s="176">
        <v>126.985</v>
      </c>
      <c r="I233" s="177"/>
      <c r="J233" s="178">
        <f>ROUND(I233*H233,2)</f>
        <v>0</v>
      </c>
      <c r="K233" s="174" t="s">
        <v>141</v>
      </c>
      <c r="L233" s="36"/>
      <c r="M233" s="179" t="s">
        <v>1</v>
      </c>
      <c r="N233" s="180" t="s">
        <v>46</v>
      </c>
      <c r="O233" s="58"/>
      <c r="P233" s="181">
        <f>O233*H233</f>
        <v>0</v>
      </c>
      <c r="Q233" s="181">
        <v>0</v>
      </c>
      <c r="R233" s="181">
        <f>Q233*H233</f>
        <v>0</v>
      </c>
      <c r="S233" s="181">
        <v>0</v>
      </c>
      <c r="T233" s="182">
        <f>S233*H233</f>
        <v>0</v>
      </c>
      <c r="AR233" s="15" t="s">
        <v>142</v>
      </c>
      <c r="AT233" s="15" t="s">
        <v>137</v>
      </c>
      <c r="AU233" s="15" t="s">
        <v>85</v>
      </c>
      <c r="AY233" s="15" t="s">
        <v>135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5" t="s">
        <v>83</v>
      </c>
      <c r="BK233" s="183">
        <f>ROUND(I233*H233,2)</f>
        <v>0</v>
      </c>
      <c r="BL233" s="15" t="s">
        <v>142</v>
      </c>
      <c r="BM233" s="15" t="s">
        <v>810</v>
      </c>
    </row>
    <row r="234" spans="2:63" s="10" customFormat="1" ht="25.9" customHeight="1">
      <c r="B234" s="156"/>
      <c r="C234" s="157"/>
      <c r="D234" s="158" t="s">
        <v>74</v>
      </c>
      <c r="E234" s="159" t="s">
        <v>531</v>
      </c>
      <c r="F234" s="159" t="s">
        <v>532</v>
      </c>
      <c r="G234" s="157"/>
      <c r="H234" s="157"/>
      <c r="I234" s="160"/>
      <c r="J234" s="161">
        <f>BK234</f>
        <v>0</v>
      </c>
      <c r="K234" s="157"/>
      <c r="L234" s="162"/>
      <c r="M234" s="163"/>
      <c r="N234" s="164"/>
      <c r="O234" s="164"/>
      <c r="P234" s="165">
        <f>P235</f>
        <v>0</v>
      </c>
      <c r="Q234" s="164"/>
      <c r="R234" s="165">
        <f>R235</f>
        <v>0</v>
      </c>
      <c r="S234" s="164"/>
      <c r="T234" s="166">
        <f>T235</f>
        <v>0.113</v>
      </c>
      <c r="AR234" s="167" t="s">
        <v>85</v>
      </c>
      <c r="AT234" s="168" t="s">
        <v>74</v>
      </c>
      <c r="AU234" s="168" t="s">
        <v>75</v>
      </c>
      <c r="AY234" s="167" t="s">
        <v>135</v>
      </c>
      <c r="BK234" s="169">
        <f>BK235</f>
        <v>0</v>
      </c>
    </row>
    <row r="235" spans="2:63" s="10" customFormat="1" ht="22.9" customHeight="1">
      <c r="B235" s="156"/>
      <c r="C235" s="157"/>
      <c r="D235" s="158" t="s">
        <v>74</v>
      </c>
      <c r="E235" s="170" t="s">
        <v>533</v>
      </c>
      <c r="F235" s="170" t="s">
        <v>534</v>
      </c>
      <c r="G235" s="157"/>
      <c r="H235" s="157"/>
      <c r="I235" s="160"/>
      <c r="J235" s="171">
        <f>BK235</f>
        <v>0</v>
      </c>
      <c r="K235" s="157"/>
      <c r="L235" s="162"/>
      <c r="M235" s="163"/>
      <c r="N235" s="164"/>
      <c r="O235" s="164"/>
      <c r="P235" s="165">
        <f>SUM(P236:P238)</f>
        <v>0</v>
      </c>
      <c r="Q235" s="164"/>
      <c r="R235" s="165">
        <f>SUM(R236:R238)</f>
        <v>0</v>
      </c>
      <c r="S235" s="164"/>
      <c r="T235" s="166">
        <f>SUM(T236:T238)</f>
        <v>0.113</v>
      </c>
      <c r="AR235" s="167" t="s">
        <v>85</v>
      </c>
      <c r="AT235" s="168" t="s">
        <v>74</v>
      </c>
      <c r="AU235" s="168" t="s">
        <v>83</v>
      </c>
      <c r="AY235" s="167" t="s">
        <v>135</v>
      </c>
      <c r="BK235" s="169">
        <f>SUM(BK236:BK238)</f>
        <v>0</v>
      </c>
    </row>
    <row r="236" spans="2:65" s="1" customFormat="1" ht="20.45" customHeight="1">
      <c r="B236" s="32"/>
      <c r="C236" s="172" t="s">
        <v>387</v>
      </c>
      <c r="D236" s="172" t="s">
        <v>137</v>
      </c>
      <c r="E236" s="173" t="s">
        <v>584</v>
      </c>
      <c r="F236" s="174" t="s">
        <v>585</v>
      </c>
      <c r="G236" s="175" t="s">
        <v>246</v>
      </c>
      <c r="H236" s="176">
        <v>113</v>
      </c>
      <c r="I236" s="177"/>
      <c r="J236" s="178">
        <f>ROUND(I236*H236,2)</f>
        <v>0</v>
      </c>
      <c r="K236" s="174" t="s">
        <v>141</v>
      </c>
      <c r="L236" s="36"/>
      <c r="M236" s="179" t="s">
        <v>1</v>
      </c>
      <c r="N236" s="180" t="s">
        <v>46</v>
      </c>
      <c r="O236" s="58"/>
      <c r="P236" s="181">
        <f>O236*H236</f>
        <v>0</v>
      </c>
      <c r="Q236" s="181">
        <v>0</v>
      </c>
      <c r="R236" s="181">
        <f>Q236*H236</f>
        <v>0</v>
      </c>
      <c r="S236" s="181">
        <v>0.001</v>
      </c>
      <c r="T236" s="182">
        <f>S236*H236</f>
        <v>0.113</v>
      </c>
      <c r="AR236" s="15" t="s">
        <v>239</v>
      </c>
      <c r="AT236" s="15" t="s">
        <v>137</v>
      </c>
      <c r="AU236" s="15" t="s">
        <v>85</v>
      </c>
      <c r="AY236" s="15" t="s">
        <v>135</v>
      </c>
      <c r="BE236" s="183">
        <f>IF(N236="základní",J236,0)</f>
        <v>0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15" t="s">
        <v>83</v>
      </c>
      <c r="BK236" s="183">
        <f>ROUND(I236*H236,2)</f>
        <v>0</v>
      </c>
      <c r="BL236" s="15" t="s">
        <v>239</v>
      </c>
      <c r="BM236" s="15" t="s">
        <v>811</v>
      </c>
    </row>
    <row r="237" spans="2:51" s="12" customFormat="1" ht="12">
      <c r="B237" s="196"/>
      <c r="C237" s="197"/>
      <c r="D237" s="186" t="s">
        <v>144</v>
      </c>
      <c r="E237" s="198" t="s">
        <v>1</v>
      </c>
      <c r="F237" s="199" t="s">
        <v>812</v>
      </c>
      <c r="G237" s="197"/>
      <c r="H237" s="198" t="s">
        <v>1</v>
      </c>
      <c r="I237" s="200"/>
      <c r="J237" s="197"/>
      <c r="K237" s="197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144</v>
      </c>
      <c r="AU237" s="205" t="s">
        <v>85</v>
      </c>
      <c r="AV237" s="12" t="s">
        <v>83</v>
      </c>
      <c r="AW237" s="12" t="s">
        <v>35</v>
      </c>
      <c r="AX237" s="12" t="s">
        <v>75</v>
      </c>
      <c r="AY237" s="205" t="s">
        <v>135</v>
      </c>
    </row>
    <row r="238" spans="2:51" s="11" customFormat="1" ht="12">
      <c r="B238" s="184"/>
      <c r="C238" s="185"/>
      <c r="D238" s="186" t="s">
        <v>144</v>
      </c>
      <c r="E238" s="187" t="s">
        <v>1</v>
      </c>
      <c r="F238" s="188" t="s">
        <v>805</v>
      </c>
      <c r="G238" s="185"/>
      <c r="H238" s="189">
        <v>113</v>
      </c>
      <c r="I238" s="190"/>
      <c r="J238" s="185"/>
      <c r="K238" s="185"/>
      <c r="L238" s="191"/>
      <c r="M238" s="192"/>
      <c r="N238" s="193"/>
      <c r="O238" s="193"/>
      <c r="P238" s="193"/>
      <c r="Q238" s="193"/>
      <c r="R238" s="193"/>
      <c r="S238" s="193"/>
      <c r="T238" s="194"/>
      <c r="AT238" s="195" t="s">
        <v>144</v>
      </c>
      <c r="AU238" s="195" t="s">
        <v>85</v>
      </c>
      <c r="AV238" s="11" t="s">
        <v>85</v>
      </c>
      <c r="AW238" s="11" t="s">
        <v>35</v>
      </c>
      <c r="AX238" s="11" t="s">
        <v>83</v>
      </c>
      <c r="AY238" s="195" t="s">
        <v>135</v>
      </c>
    </row>
    <row r="239" spans="2:63" s="10" customFormat="1" ht="25.9" customHeight="1">
      <c r="B239" s="156"/>
      <c r="C239" s="157"/>
      <c r="D239" s="158" t="s">
        <v>74</v>
      </c>
      <c r="E239" s="159" t="s">
        <v>620</v>
      </c>
      <c r="F239" s="159" t="s">
        <v>621</v>
      </c>
      <c r="G239" s="157"/>
      <c r="H239" s="157"/>
      <c r="I239" s="160"/>
      <c r="J239" s="161">
        <f>BK239</f>
        <v>0</v>
      </c>
      <c r="K239" s="157"/>
      <c r="L239" s="162"/>
      <c r="M239" s="163"/>
      <c r="N239" s="164"/>
      <c r="O239" s="164"/>
      <c r="P239" s="165">
        <f>P240+P245+P252</f>
        <v>0</v>
      </c>
      <c r="Q239" s="164"/>
      <c r="R239" s="165">
        <f>R240+R245+R252</f>
        <v>0</v>
      </c>
      <c r="S239" s="164"/>
      <c r="T239" s="166">
        <f>T240+T245+T252</f>
        <v>0</v>
      </c>
      <c r="AR239" s="167" t="s">
        <v>165</v>
      </c>
      <c r="AT239" s="168" t="s">
        <v>74</v>
      </c>
      <c r="AU239" s="168" t="s">
        <v>75</v>
      </c>
      <c r="AY239" s="167" t="s">
        <v>135</v>
      </c>
      <c r="BK239" s="169">
        <f>BK240+BK245+BK252</f>
        <v>0</v>
      </c>
    </row>
    <row r="240" spans="2:63" s="10" customFormat="1" ht="22.9" customHeight="1">
      <c r="B240" s="156"/>
      <c r="C240" s="157"/>
      <c r="D240" s="158" t="s">
        <v>74</v>
      </c>
      <c r="E240" s="170" t="s">
        <v>622</v>
      </c>
      <c r="F240" s="170" t="s">
        <v>623</v>
      </c>
      <c r="G240" s="157"/>
      <c r="H240" s="157"/>
      <c r="I240" s="160"/>
      <c r="J240" s="171">
        <f>BK240</f>
        <v>0</v>
      </c>
      <c r="K240" s="157"/>
      <c r="L240" s="162"/>
      <c r="M240" s="163"/>
      <c r="N240" s="164"/>
      <c r="O240" s="164"/>
      <c r="P240" s="165">
        <f>SUM(P241:P244)</f>
        <v>0</v>
      </c>
      <c r="Q240" s="164"/>
      <c r="R240" s="165">
        <f>SUM(R241:R244)</f>
        <v>0</v>
      </c>
      <c r="S240" s="164"/>
      <c r="T240" s="166">
        <f>SUM(T241:T244)</f>
        <v>0</v>
      </c>
      <c r="AR240" s="167" t="s">
        <v>165</v>
      </c>
      <c r="AT240" s="168" t="s">
        <v>74</v>
      </c>
      <c r="AU240" s="168" t="s">
        <v>83</v>
      </c>
      <c r="AY240" s="167" t="s">
        <v>135</v>
      </c>
      <c r="BK240" s="169">
        <f>SUM(BK241:BK244)</f>
        <v>0</v>
      </c>
    </row>
    <row r="241" spans="2:65" s="1" customFormat="1" ht="20.45" customHeight="1">
      <c r="B241" s="32"/>
      <c r="C241" s="172" t="s">
        <v>392</v>
      </c>
      <c r="D241" s="172" t="s">
        <v>137</v>
      </c>
      <c r="E241" s="173" t="s">
        <v>625</v>
      </c>
      <c r="F241" s="174" t="s">
        <v>626</v>
      </c>
      <c r="G241" s="175" t="s">
        <v>627</v>
      </c>
      <c r="H241" s="176">
        <v>1</v>
      </c>
      <c r="I241" s="177"/>
      <c r="J241" s="178">
        <f>ROUND(I241*H241,2)</f>
        <v>0</v>
      </c>
      <c r="K241" s="174" t="s">
        <v>141</v>
      </c>
      <c r="L241" s="36"/>
      <c r="M241" s="179" t="s">
        <v>1</v>
      </c>
      <c r="N241" s="180" t="s">
        <v>46</v>
      </c>
      <c r="O241" s="58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AR241" s="15" t="s">
        <v>628</v>
      </c>
      <c r="AT241" s="15" t="s">
        <v>137</v>
      </c>
      <c r="AU241" s="15" t="s">
        <v>85</v>
      </c>
      <c r="AY241" s="15" t="s">
        <v>135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15" t="s">
        <v>83</v>
      </c>
      <c r="BK241" s="183">
        <f>ROUND(I241*H241,2)</f>
        <v>0</v>
      </c>
      <c r="BL241" s="15" t="s">
        <v>628</v>
      </c>
      <c r="BM241" s="15" t="s">
        <v>813</v>
      </c>
    </row>
    <row r="242" spans="2:51" s="11" customFormat="1" ht="12">
      <c r="B242" s="184"/>
      <c r="C242" s="185"/>
      <c r="D242" s="186" t="s">
        <v>144</v>
      </c>
      <c r="E242" s="187" t="s">
        <v>1</v>
      </c>
      <c r="F242" s="188" t="s">
        <v>83</v>
      </c>
      <c r="G242" s="185"/>
      <c r="H242" s="189">
        <v>1</v>
      </c>
      <c r="I242" s="190"/>
      <c r="J242" s="185"/>
      <c r="K242" s="185"/>
      <c r="L242" s="191"/>
      <c r="M242" s="192"/>
      <c r="N242" s="193"/>
      <c r="O242" s="193"/>
      <c r="P242" s="193"/>
      <c r="Q242" s="193"/>
      <c r="R242" s="193"/>
      <c r="S242" s="193"/>
      <c r="T242" s="194"/>
      <c r="AT242" s="195" t="s">
        <v>144</v>
      </c>
      <c r="AU242" s="195" t="s">
        <v>85</v>
      </c>
      <c r="AV242" s="11" t="s">
        <v>85</v>
      </c>
      <c r="AW242" s="11" t="s">
        <v>35</v>
      </c>
      <c r="AX242" s="11" t="s">
        <v>83</v>
      </c>
      <c r="AY242" s="195" t="s">
        <v>135</v>
      </c>
    </row>
    <row r="243" spans="2:65" s="1" customFormat="1" ht="20.45" customHeight="1">
      <c r="B243" s="32"/>
      <c r="C243" s="172" t="s">
        <v>397</v>
      </c>
      <c r="D243" s="172" t="s">
        <v>137</v>
      </c>
      <c r="E243" s="173" t="s">
        <v>631</v>
      </c>
      <c r="F243" s="174" t="s">
        <v>632</v>
      </c>
      <c r="G243" s="175" t="s">
        <v>627</v>
      </c>
      <c r="H243" s="176">
        <v>1</v>
      </c>
      <c r="I243" s="177"/>
      <c r="J243" s="178">
        <f>ROUND(I243*H243,2)</f>
        <v>0</v>
      </c>
      <c r="K243" s="174" t="s">
        <v>141</v>
      </c>
      <c r="L243" s="36"/>
      <c r="M243" s="179" t="s">
        <v>1</v>
      </c>
      <c r="N243" s="180" t="s">
        <v>46</v>
      </c>
      <c r="O243" s="58"/>
      <c r="P243" s="181">
        <f>O243*H243</f>
        <v>0</v>
      </c>
      <c r="Q243" s="181">
        <v>0</v>
      </c>
      <c r="R243" s="181">
        <f>Q243*H243</f>
        <v>0</v>
      </c>
      <c r="S243" s="181">
        <v>0</v>
      </c>
      <c r="T243" s="182">
        <f>S243*H243</f>
        <v>0</v>
      </c>
      <c r="AR243" s="15" t="s">
        <v>628</v>
      </c>
      <c r="AT243" s="15" t="s">
        <v>137</v>
      </c>
      <c r="AU243" s="15" t="s">
        <v>85</v>
      </c>
      <c r="AY243" s="15" t="s">
        <v>135</v>
      </c>
      <c r="BE243" s="183">
        <f>IF(N243="základní",J243,0)</f>
        <v>0</v>
      </c>
      <c r="BF243" s="183">
        <f>IF(N243="snížená",J243,0)</f>
        <v>0</v>
      </c>
      <c r="BG243" s="183">
        <f>IF(N243="zákl. přenesená",J243,0)</f>
        <v>0</v>
      </c>
      <c r="BH243" s="183">
        <f>IF(N243="sníž. přenesená",J243,0)</f>
        <v>0</v>
      </c>
      <c r="BI243" s="183">
        <f>IF(N243="nulová",J243,0)</f>
        <v>0</v>
      </c>
      <c r="BJ243" s="15" t="s">
        <v>83</v>
      </c>
      <c r="BK243" s="183">
        <f>ROUND(I243*H243,2)</f>
        <v>0</v>
      </c>
      <c r="BL243" s="15" t="s">
        <v>628</v>
      </c>
      <c r="BM243" s="15" t="s">
        <v>814</v>
      </c>
    </row>
    <row r="244" spans="2:51" s="11" customFormat="1" ht="12">
      <c r="B244" s="184"/>
      <c r="C244" s="185"/>
      <c r="D244" s="186" t="s">
        <v>144</v>
      </c>
      <c r="E244" s="187" t="s">
        <v>1</v>
      </c>
      <c r="F244" s="188" t="s">
        <v>83</v>
      </c>
      <c r="G244" s="185"/>
      <c r="H244" s="189">
        <v>1</v>
      </c>
      <c r="I244" s="190"/>
      <c r="J244" s="185"/>
      <c r="K244" s="185"/>
      <c r="L244" s="191"/>
      <c r="M244" s="192"/>
      <c r="N244" s="193"/>
      <c r="O244" s="193"/>
      <c r="P244" s="193"/>
      <c r="Q244" s="193"/>
      <c r="R244" s="193"/>
      <c r="S244" s="193"/>
      <c r="T244" s="194"/>
      <c r="AT244" s="195" t="s">
        <v>144</v>
      </c>
      <c r="AU244" s="195" t="s">
        <v>85</v>
      </c>
      <c r="AV244" s="11" t="s">
        <v>85</v>
      </c>
      <c r="AW244" s="11" t="s">
        <v>35</v>
      </c>
      <c r="AX244" s="11" t="s">
        <v>83</v>
      </c>
      <c r="AY244" s="195" t="s">
        <v>135</v>
      </c>
    </row>
    <row r="245" spans="2:63" s="10" customFormat="1" ht="22.9" customHeight="1">
      <c r="B245" s="156"/>
      <c r="C245" s="157"/>
      <c r="D245" s="158" t="s">
        <v>74</v>
      </c>
      <c r="E245" s="170" t="s">
        <v>634</v>
      </c>
      <c r="F245" s="170" t="s">
        <v>635</v>
      </c>
      <c r="G245" s="157"/>
      <c r="H245" s="157"/>
      <c r="I245" s="160"/>
      <c r="J245" s="171">
        <f>BK245</f>
        <v>0</v>
      </c>
      <c r="K245" s="157"/>
      <c r="L245" s="162"/>
      <c r="M245" s="163"/>
      <c r="N245" s="164"/>
      <c r="O245" s="164"/>
      <c r="P245" s="165">
        <f>SUM(P246:P251)</f>
        <v>0</v>
      </c>
      <c r="Q245" s="164"/>
      <c r="R245" s="165">
        <f>SUM(R246:R251)</f>
        <v>0</v>
      </c>
      <c r="S245" s="164"/>
      <c r="T245" s="166">
        <f>SUM(T246:T251)</f>
        <v>0</v>
      </c>
      <c r="AR245" s="167" t="s">
        <v>165</v>
      </c>
      <c r="AT245" s="168" t="s">
        <v>74</v>
      </c>
      <c r="AU245" s="168" t="s">
        <v>83</v>
      </c>
      <c r="AY245" s="167" t="s">
        <v>135</v>
      </c>
      <c r="BK245" s="169">
        <f>SUM(BK246:BK251)</f>
        <v>0</v>
      </c>
    </row>
    <row r="246" spans="2:65" s="1" customFormat="1" ht="20.45" customHeight="1">
      <c r="B246" s="32"/>
      <c r="C246" s="172" t="s">
        <v>404</v>
      </c>
      <c r="D246" s="172" t="s">
        <v>137</v>
      </c>
      <c r="E246" s="173" t="s">
        <v>637</v>
      </c>
      <c r="F246" s="174" t="s">
        <v>815</v>
      </c>
      <c r="G246" s="175" t="s">
        <v>627</v>
      </c>
      <c r="H246" s="176">
        <v>1</v>
      </c>
      <c r="I246" s="177"/>
      <c r="J246" s="178">
        <f>ROUND(I246*H246,2)</f>
        <v>0</v>
      </c>
      <c r="K246" s="174" t="s">
        <v>141</v>
      </c>
      <c r="L246" s="36"/>
      <c r="M246" s="179" t="s">
        <v>1</v>
      </c>
      <c r="N246" s="180" t="s">
        <v>46</v>
      </c>
      <c r="O246" s="58"/>
      <c r="P246" s="181">
        <f>O246*H246</f>
        <v>0</v>
      </c>
      <c r="Q246" s="181">
        <v>0</v>
      </c>
      <c r="R246" s="181">
        <f>Q246*H246</f>
        <v>0</v>
      </c>
      <c r="S246" s="181">
        <v>0</v>
      </c>
      <c r="T246" s="182">
        <f>S246*H246</f>
        <v>0</v>
      </c>
      <c r="AR246" s="15" t="s">
        <v>628</v>
      </c>
      <c r="AT246" s="15" t="s">
        <v>137</v>
      </c>
      <c r="AU246" s="15" t="s">
        <v>85</v>
      </c>
      <c r="AY246" s="15" t="s">
        <v>135</v>
      </c>
      <c r="BE246" s="183">
        <f>IF(N246="základní",J246,0)</f>
        <v>0</v>
      </c>
      <c r="BF246" s="183">
        <f>IF(N246="snížená",J246,0)</f>
        <v>0</v>
      </c>
      <c r="BG246" s="183">
        <f>IF(N246="zákl. přenesená",J246,0)</f>
        <v>0</v>
      </c>
      <c r="BH246" s="183">
        <f>IF(N246="sníž. přenesená",J246,0)</f>
        <v>0</v>
      </c>
      <c r="BI246" s="183">
        <f>IF(N246="nulová",J246,0)</f>
        <v>0</v>
      </c>
      <c r="BJ246" s="15" t="s">
        <v>83</v>
      </c>
      <c r="BK246" s="183">
        <f>ROUND(I246*H246,2)</f>
        <v>0</v>
      </c>
      <c r="BL246" s="15" t="s">
        <v>628</v>
      </c>
      <c r="BM246" s="15" t="s">
        <v>816</v>
      </c>
    </row>
    <row r="247" spans="2:51" s="11" customFormat="1" ht="12">
      <c r="B247" s="184"/>
      <c r="C247" s="185"/>
      <c r="D247" s="186" t="s">
        <v>144</v>
      </c>
      <c r="E247" s="187" t="s">
        <v>1</v>
      </c>
      <c r="F247" s="188" t="s">
        <v>83</v>
      </c>
      <c r="G247" s="185"/>
      <c r="H247" s="189">
        <v>1</v>
      </c>
      <c r="I247" s="190"/>
      <c r="J247" s="185"/>
      <c r="K247" s="185"/>
      <c r="L247" s="191"/>
      <c r="M247" s="192"/>
      <c r="N247" s="193"/>
      <c r="O247" s="193"/>
      <c r="P247" s="193"/>
      <c r="Q247" s="193"/>
      <c r="R247" s="193"/>
      <c r="S247" s="193"/>
      <c r="T247" s="194"/>
      <c r="AT247" s="195" t="s">
        <v>144</v>
      </c>
      <c r="AU247" s="195" t="s">
        <v>85</v>
      </c>
      <c r="AV247" s="11" t="s">
        <v>85</v>
      </c>
      <c r="AW247" s="11" t="s">
        <v>35</v>
      </c>
      <c r="AX247" s="11" t="s">
        <v>83</v>
      </c>
      <c r="AY247" s="195" t="s">
        <v>135</v>
      </c>
    </row>
    <row r="248" spans="2:65" s="1" customFormat="1" ht="20.45" customHeight="1">
      <c r="B248" s="32"/>
      <c r="C248" s="172" t="s">
        <v>409</v>
      </c>
      <c r="D248" s="172" t="s">
        <v>137</v>
      </c>
      <c r="E248" s="173" t="s">
        <v>641</v>
      </c>
      <c r="F248" s="174" t="s">
        <v>642</v>
      </c>
      <c r="G248" s="175" t="s">
        <v>627</v>
      </c>
      <c r="H248" s="176">
        <v>1</v>
      </c>
      <c r="I248" s="177"/>
      <c r="J248" s="178">
        <f>ROUND(I248*H248,2)</f>
        <v>0</v>
      </c>
      <c r="K248" s="174" t="s">
        <v>141</v>
      </c>
      <c r="L248" s="36"/>
      <c r="M248" s="179" t="s">
        <v>1</v>
      </c>
      <c r="N248" s="180" t="s">
        <v>46</v>
      </c>
      <c r="O248" s="58"/>
      <c r="P248" s="181">
        <f>O248*H248</f>
        <v>0</v>
      </c>
      <c r="Q248" s="181">
        <v>0</v>
      </c>
      <c r="R248" s="181">
        <f>Q248*H248</f>
        <v>0</v>
      </c>
      <c r="S248" s="181">
        <v>0</v>
      </c>
      <c r="T248" s="182">
        <f>S248*H248</f>
        <v>0</v>
      </c>
      <c r="AR248" s="15" t="s">
        <v>628</v>
      </c>
      <c r="AT248" s="15" t="s">
        <v>137</v>
      </c>
      <c r="AU248" s="15" t="s">
        <v>85</v>
      </c>
      <c r="AY248" s="15" t="s">
        <v>135</v>
      </c>
      <c r="BE248" s="183">
        <f>IF(N248="základní",J248,0)</f>
        <v>0</v>
      </c>
      <c r="BF248" s="183">
        <f>IF(N248="snížená",J248,0)</f>
        <v>0</v>
      </c>
      <c r="BG248" s="183">
        <f>IF(N248="zákl. přenesená",J248,0)</f>
        <v>0</v>
      </c>
      <c r="BH248" s="183">
        <f>IF(N248="sníž. přenesená",J248,0)</f>
        <v>0</v>
      </c>
      <c r="BI248" s="183">
        <f>IF(N248="nulová",J248,0)</f>
        <v>0</v>
      </c>
      <c r="BJ248" s="15" t="s">
        <v>83</v>
      </c>
      <c r="BK248" s="183">
        <f>ROUND(I248*H248,2)</f>
        <v>0</v>
      </c>
      <c r="BL248" s="15" t="s">
        <v>628</v>
      </c>
      <c r="BM248" s="15" t="s">
        <v>817</v>
      </c>
    </row>
    <row r="249" spans="2:51" s="11" customFormat="1" ht="12">
      <c r="B249" s="184"/>
      <c r="C249" s="185"/>
      <c r="D249" s="186" t="s">
        <v>144</v>
      </c>
      <c r="E249" s="187" t="s">
        <v>1</v>
      </c>
      <c r="F249" s="188" t="s">
        <v>83</v>
      </c>
      <c r="G249" s="185"/>
      <c r="H249" s="189">
        <v>1</v>
      </c>
      <c r="I249" s="190"/>
      <c r="J249" s="185"/>
      <c r="K249" s="185"/>
      <c r="L249" s="191"/>
      <c r="M249" s="192"/>
      <c r="N249" s="193"/>
      <c r="O249" s="193"/>
      <c r="P249" s="193"/>
      <c r="Q249" s="193"/>
      <c r="R249" s="193"/>
      <c r="S249" s="193"/>
      <c r="T249" s="194"/>
      <c r="AT249" s="195" t="s">
        <v>144</v>
      </c>
      <c r="AU249" s="195" t="s">
        <v>85</v>
      </c>
      <c r="AV249" s="11" t="s">
        <v>85</v>
      </c>
      <c r="AW249" s="11" t="s">
        <v>35</v>
      </c>
      <c r="AX249" s="11" t="s">
        <v>83</v>
      </c>
      <c r="AY249" s="195" t="s">
        <v>135</v>
      </c>
    </row>
    <row r="250" spans="2:65" s="1" customFormat="1" ht="20.45" customHeight="1">
      <c r="B250" s="32"/>
      <c r="C250" s="172" t="s">
        <v>267</v>
      </c>
      <c r="D250" s="172" t="s">
        <v>137</v>
      </c>
      <c r="E250" s="173" t="s">
        <v>645</v>
      </c>
      <c r="F250" s="174" t="s">
        <v>646</v>
      </c>
      <c r="G250" s="175" t="s">
        <v>627</v>
      </c>
      <c r="H250" s="176">
        <v>1</v>
      </c>
      <c r="I250" s="177"/>
      <c r="J250" s="178">
        <f>ROUND(I250*H250,2)</f>
        <v>0</v>
      </c>
      <c r="K250" s="174" t="s">
        <v>141</v>
      </c>
      <c r="L250" s="36"/>
      <c r="M250" s="179" t="s">
        <v>1</v>
      </c>
      <c r="N250" s="180" t="s">
        <v>46</v>
      </c>
      <c r="O250" s="58"/>
      <c r="P250" s="181">
        <f>O250*H250</f>
        <v>0</v>
      </c>
      <c r="Q250" s="181">
        <v>0</v>
      </c>
      <c r="R250" s="181">
        <f>Q250*H250</f>
        <v>0</v>
      </c>
      <c r="S250" s="181">
        <v>0</v>
      </c>
      <c r="T250" s="182">
        <f>S250*H250</f>
        <v>0</v>
      </c>
      <c r="AR250" s="15" t="s">
        <v>628</v>
      </c>
      <c r="AT250" s="15" t="s">
        <v>137</v>
      </c>
      <c r="AU250" s="15" t="s">
        <v>85</v>
      </c>
      <c r="AY250" s="15" t="s">
        <v>135</v>
      </c>
      <c r="BE250" s="183">
        <f>IF(N250="základní",J250,0)</f>
        <v>0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15" t="s">
        <v>83</v>
      </c>
      <c r="BK250" s="183">
        <f>ROUND(I250*H250,2)</f>
        <v>0</v>
      </c>
      <c r="BL250" s="15" t="s">
        <v>628</v>
      </c>
      <c r="BM250" s="15" t="s">
        <v>818</v>
      </c>
    </row>
    <row r="251" spans="2:51" s="11" customFormat="1" ht="12">
      <c r="B251" s="184"/>
      <c r="C251" s="185"/>
      <c r="D251" s="186" t="s">
        <v>144</v>
      </c>
      <c r="E251" s="187" t="s">
        <v>1</v>
      </c>
      <c r="F251" s="188" t="s">
        <v>83</v>
      </c>
      <c r="G251" s="185"/>
      <c r="H251" s="189">
        <v>1</v>
      </c>
      <c r="I251" s="190"/>
      <c r="J251" s="185"/>
      <c r="K251" s="185"/>
      <c r="L251" s="191"/>
      <c r="M251" s="192"/>
      <c r="N251" s="193"/>
      <c r="O251" s="193"/>
      <c r="P251" s="193"/>
      <c r="Q251" s="193"/>
      <c r="R251" s="193"/>
      <c r="S251" s="193"/>
      <c r="T251" s="194"/>
      <c r="AT251" s="195" t="s">
        <v>144</v>
      </c>
      <c r="AU251" s="195" t="s">
        <v>85</v>
      </c>
      <c r="AV251" s="11" t="s">
        <v>85</v>
      </c>
      <c r="AW251" s="11" t="s">
        <v>35</v>
      </c>
      <c r="AX251" s="11" t="s">
        <v>83</v>
      </c>
      <c r="AY251" s="195" t="s">
        <v>135</v>
      </c>
    </row>
    <row r="252" spans="2:63" s="10" customFormat="1" ht="22.9" customHeight="1">
      <c r="B252" s="156"/>
      <c r="C252" s="157"/>
      <c r="D252" s="158" t="s">
        <v>74</v>
      </c>
      <c r="E252" s="170" t="s">
        <v>648</v>
      </c>
      <c r="F252" s="170" t="s">
        <v>649</v>
      </c>
      <c r="G252" s="157"/>
      <c r="H252" s="157"/>
      <c r="I252" s="160"/>
      <c r="J252" s="171">
        <f>BK252</f>
        <v>0</v>
      </c>
      <c r="K252" s="157"/>
      <c r="L252" s="162"/>
      <c r="M252" s="163"/>
      <c r="N252" s="164"/>
      <c r="O252" s="164"/>
      <c r="P252" s="165">
        <f>SUM(P253:P256)</f>
        <v>0</v>
      </c>
      <c r="Q252" s="164"/>
      <c r="R252" s="165">
        <f>SUM(R253:R256)</f>
        <v>0</v>
      </c>
      <c r="S252" s="164"/>
      <c r="T252" s="166">
        <f>SUM(T253:T256)</f>
        <v>0</v>
      </c>
      <c r="AR252" s="167" t="s">
        <v>165</v>
      </c>
      <c r="AT252" s="168" t="s">
        <v>74</v>
      </c>
      <c r="AU252" s="168" t="s">
        <v>83</v>
      </c>
      <c r="AY252" s="167" t="s">
        <v>135</v>
      </c>
      <c r="BK252" s="169">
        <f>SUM(BK253:BK256)</f>
        <v>0</v>
      </c>
    </row>
    <row r="253" spans="2:65" s="1" customFormat="1" ht="20.45" customHeight="1">
      <c r="B253" s="32"/>
      <c r="C253" s="172" t="s">
        <v>421</v>
      </c>
      <c r="D253" s="172" t="s">
        <v>137</v>
      </c>
      <c r="E253" s="173" t="s">
        <v>651</v>
      </c>
      <c r="F253" s="174" t="s">
        <v>652</v>
      </c>
      <c r="G253" s="175" t="s">
        <v>627</v>
      </c>
      <c r="H253" s="176">
        <v>1</v>
      </c>
      <c r="I253" s="177"/>
      <c r="J253" s="178">
        <f>ROUND(I253*H253,2)</f>
        <v>0</v>
      </c>
      <c r="K253" s="174" t="s">
        <v>141</v>
      </c>
      <c r="L253" s="36"/>
      <c r="M253" s="179" t="s">
        <v>1</v>
      </c>
      <c r="N253" s="180" t="s">
        <v>46</v>
      </c>
      <c r="O253" s="58"/>
      <c r="P253" s="181">
        <f>O253*H253</f>
        <v>0</v>
      </c>
      <c r="Q253" s="181">
        <v>0</v>
      </c>
      <c r="R253" s="181">
        <f>Q253*H253</f>
        <v>0</v>
      </c>
      <c r="S253" s="181">
        <v>0</v>
      </c>
      <c r="T253" s="182">
        <f>S253*H253</f>
        <v>0</v>
      </c>
      <c r="AR253" s="15" t="s">
        <v>628</v>
      </c>
      <c r="AT253" s="15" t="s">
        <v>137</v>
      </c>
      <c r="AU253" s="15" t="s">
        <v>85</v>
      </c>
      <c r="AY253" s="15" t="s">
        <v>135</v>
      </c>
      <c r="BE253" s="183">
        <f>IF(N253="základní",J253,0)</f>
        <v>0</v>
      </c>
      <c r="BF253" s="183">
        <f>IF(N253="snížená",J253,0)</f>
        <v>0</v>
      </c>
      <c r="BG253" s="183">
        <f>IF(N253="zákl. přenesená",J253,0)</f>
        <v>0</v>
      </c>
      <c r="BH253" s="183">
        <f>IF(N253="sníž. přenesená",J253,0)</f>
        <v>0</v>
      </c>
      <c r="BI253" s="183">
        <f>IF(N253="nulová",J253,0)</f>
        <v>0</v>
      </c>
      <c r="BJ253" s="15" t="s">
        <v>83</v>
      </c>
      <c r="BK253" s="183">
        <f>ROUND(I253*H253,2)</f>
        <v>0</v>
      </c>
      <c r="BL253" s="15" t="s">
        <v>628</v>
      </c>
      <c r="BM253" s="15" t="s">
        <v>819</v>
      </c>
    </row>
    <row r="254" spans="2:51" s="11" customFormat="1" ht="12">
      <c r="B254" s="184"/>
      <c r="C254" s="185"/>
      <c r="D254" s="186" t="s">
        <v>144</v>
      </c>
      <c r="E254" s="187" t="s">
        <v>1</v>
      </c>
      <c r="F254" s="188" t="s">
        <v>83</v>
      </c>
      <c r="G254" s="185"/>
      <c r="H254" s="189">
        <v>1</v>
      </c>
      <c r="I254" s="190"/>
      <c r="J254" s="185"/>
      <c r="K254" s="185"/>
      <c r="L254" s="191"/>
      <c r="M254" s="192"/>
      <c r="N254" s="193"/>
      <c r="O254" s="193"/>
      <c r="P254" s="193"/>
      <c r="Q254" s="193"/>
      <c r="R254" s="193"/>
      <c r="S254" s="193"/>
      <c r="T254" s="194"/>
      <c r="AT254" s="195" t="s">
        <v>144</v>
      </c>
      <c r="AU254" s="195" t="s">
        <v>85</v>
      </c>
      <c r="AV254" s="11" t="s">
        <v>85</v>
      </c>
      <c r="AW254" s="11" t="s">
        <v>35</v>
      </c>
      <c r="AX254" s="11" t="s">
        <v>83</v>
      </c>
      <c r="AY254" s="195" t="s">
        <v>135</v>
      </c>
    </row>
    <row r="255" spans="2:65" s="1" customFormat="1" ht="20.45" customHeight="1">
      <c r="B255" s="32"/>
      <c r="C255" s="172" t="s">
        <v>425</v>
      </c>
      <c r="D255" s="172" t="s">
        <v>137</v>
      </c>
      <c r="E255" s="173" t="s">
        <v>659</v>
      </c>
      <c r="F255" s="174" t="s">
        <v>660</v>
      </c>
      <c r="G255" s="175" t="s">
        <v>627</v>
      </c>
      <c r="H255" s="176">
        <v>1</v>
      </c>
      <c r="I255" s="177"/>
      <c r="J255" s="178">
        <f>ROUND(I255*H255,2)</f>
        <v>0</v>
      </c>
      <c r="K255" s="174" t="s">
        <v>141</v>
      </c>
      <c r="L255" s="36"/>
      <c r="M255" s="179" t="s">
        <v>1</v>
      </c>
      <c r="N255" s="180" t="s">
        <v>46</v>
      </c>
      <c r="O255" s="58"/>
      <c r="P255" s="181">
        <f>O255*H255</f>
        <v>0</v>
      </c>
      <c r="Q255" s="181">
        <v>0</v>
      </c>
      <c r="R255" s="181">
        <f>Q255*H255</f>
        <v>0</v>
      </c>
      <c r="S255" s="181">
        <v>0</v>
      </c>
      <c r="T255" s="182">
        <f>S255*H255</f>
        <v>0</v>
      </c>
      <c r="AR255" s="15" t="s">
        <v>628</v>
      </c>
      <c r="AT255" s="15" t="s">
        <v>137</v>
      </c>
      <c r="AU255" s="15" t="s">
        <v>85</v>
      </c>
      <c r="AY255" s="15" t="s">
        <v>135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5" t="s">
        <v>83</v>
      </c>
      <c r="BK255" s="183">
        <f>ROUND(I255*H255,2)</f>
        <v>0</v>
      </c>
      <c r="BL255" s="15" t="s">
        <v>628</v>
      </c>
      <c r="BM255" s="15" t="s">
        <v>820</v>
      </c>
    </row>
    <row r="256" spans="2:51" s="11" customFormat="1" ht="12">
      <c r="B256" s="184"/>
      <c r="C256" s="185"/>
      <c r="D256" s="186" t="s">
        <v>144</v>
      </c>
      <c r="E256" s="187" t="s">
        <v>1</v>
      </c>
      <c r="F256" s="188" t="s">
        <v>83</v>
      </c>
      <c r="G256" s="185"/>
      <c r="H256" s="189">
        <v>1</v>
      </c>
      <c r="I256" s="190"/>
      <c r="J256" s="185"/>
      <c r="K256" s="185"/>
      <c r="L256" s="191"/>
      <c r="M256" s="228"/>
      <c r="N256" s="229"/>
      <c r="O256" s="229"/>
      <c r="P256" s="229"/>
      <c r="Q256" s="229"/>
      <c r="R256" s="229"/>
      <c r="S256" s="229"/>
      <c r="T256" s="230"/>
      <c r="AT256" s="195" t="s">
        <v>144</v>
      </c>
      <c r="AU256" s="195" t="s">
        <v>85</v>
      </c>
      <c r="AV256" s="11" t="s">
        <v>85</v>
      </c>
      <c r="AW256" s="11" t="s">
        <v>35</v>
      </c>
      <c r="AX256" s="11" t="s">
        <v>83</v>
      </c>
      <c r="AY256" s="195" t="s">
        <v>135</v>
      </c>
    </row>
    <row r="257" spans="2:12" s="1" customFormat="1" ht="6.95" customHeight="1">
      <c r="B257" s="44"/>
      <c r="C257" s="45"/>
      <c r="D257" s="45"/>
      <c r="E257" s="45"/>
      <c r="F257" s="45"/>
      <c r="G257" s="45"/>
      <c r="H257" s="45"/>
      <c r="I257" s="123"/>
      <c r="J257" s="45"/>
      <c r="K257" s="45"/>
      <c r="L257" s="36"/>
    </row>
  </sheetData>
  <sheetProtection algorithmName="SHA-512" hashValue="7MkVzwuPt1xTHnvLTRRLr7rxBZKeEai+csTlRwEB+o4Nqf0YB9AY9o320KNwxHCiojB4Z1u65r2U7LKB+PnHvw==" saltValue="xKIDEaSnZYF3++LltZR/zbM2WM0j+5qDiA4cvQkEmWwFNFrrVSsUKy1Z7cUVex5X6Nz0lkwIndLySUYKaByJ+A==" spinCount="100000" sheet="1" objects="1" scenarios="1" formatColumns="0" formatRows="0" autoFilter="0"/>
  <autoFilter ref="C91:K25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5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11.7109375" style="0" customWidth="1"/>
    <col min="9" max="9" width="14.140625" style="95" customWidth="1"/>
    <col min="10" max="10" width="20.140625" style="0" customWidth="1"/>
    <col min="11" max="11" width="16.42187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5" t="s">
        <v>92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85</v>
      </c>
    </row>
    <row r="4" spans="2:46" ht="24.95" customHeight="1">
      <c r="B4" s="18"/>
      <c r="D4" s="99" t="s">
        <v>94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4.45" customHeight="1">
      <c r="B7" s="18"/>
      <c r="E7" s="273" t="str">
        <f>'Rekapitulace stavby'!K6</f>
        <v>Multifunkční hřiště, street workout a agility - Zadní Vinohrady - Chomutov</v>
      </c>
      <c r="F7" s="274"/>
      <c r="G7" s="274"/>
      <c r="H7" s="274"/>
      <c r="L7" s="18"/>
    </row>
    <row r="8" spans="2:12" s="1" customFormat="1" ht="12" customHeight="1">
      <c r="B8" s="36"/>
      <c r="D8" s="100" t="s">
        <v>95</v>
      </c>
      <c r="I8" s="101"/>
      <c r="L8" s="36"/>
    </row>
    <row r="9" spans="2:12" s="1" customFormat="1" ht="36.95" customHeight="1">
      <c r="B9" s="36"/>
      <c r="E9" s="275" t="s">
        <v>821</v>
      </c>
      <c r="F9" s="276"/>
      <c r="G9" s="276"/>
      <c r="H9" s="276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93</v>
      </c>
      <c r="I11" s="102" t="s">
        <v>20</v>
      </c>
      <c r="J11" s="15" t="s">
        <v>822</v>
      </c>
      <c r="L11" s="36"/>
    </row>
    <row r="12" spans="2:12" s="1" customFormat="1" ht="12" customHeight="1">
      <c r="B12" s="36"/>
      <c r="D12" s="100" t="s">
        <v>22</v>
      </c>
      <c r="F12" s="15" t="s">
        <v>23</v>
      </c>
      <c r="I12" s="102" t="s">
        <v>24</v>
      </c>
      <c r="J12" s="103" t="str">
        <f>'Rekapitulace stavby'!AN8</f>
        <v>19. 7. 2018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26</v>
      </c>
      <c r="I14" s="102" t="s">
        <v>27</v>
      </c>
      <c r="J14" s="15" t="s">
        <v>1</v>
      </c>
      <c r="L14" s="36"/>
    </row>
    <row r="15" spans="2:12" s="1" customFormat="1" ht="18" customHeight="1">
      <c r="B15" s="36"/>
      <c r="E15" s="15" t="s">
        <v>28</v>
      </c>
      <c r="I15" s="102" t="s">
        <v>29</v>
      </c>
      <c r="J15" s="15" t="s">
        <v>1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27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77" t="str">
        <f>'Rekapitulace stavby'!E14</f>
        <v>Vyplň údaj</v>
      </c>
      <c r="F18" s="278"/>
      <c r="G18" s="278"/>
      <c r="H18" s="278"/>
      <c r="I18" s="102" t="s">
        <v>29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27</v>
      </c>
      <c r="J20" s="15" t="s">
        <v>33</v>
      </c>
      <c r="L20" s="36"/>
    </row>
    <row r="21" spans="2:12" s="1" customFormat="1" ht="18" customHeight="1">
      <c r="B21" s="36"/>
      <c r="E21" s="15" t="s">
        <v>34</v>
      </c>
      <c r="I21" s="102" t="s">
        <v>29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27</v>
      </c>
      <c r="J23" s="15" t="s">
        <v>37</v>
      </c>
      <c r="L23" s="36"/>
    </row>
    <row r="24" spans="2:12" s="1" customFormat="1" ht="18" customHeight="1">
      <c r="B24" s="36"/>
      <c r="E24" s="15" t="s">
        <v>38</v>
      </c>
      <c r="I24" s="102" t="s">
        <v>29</v>
      </c>
      <c r="J24" s="15" t="s">
        <v>1</v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39</v>
      </c>
      <c r="I26" s="101"/>
      <c r="L26" s="36"/>
    </row>
    <row r="27" spans="2:12" s="6" customFormat="1" ht="71.45" customHeight="1">
      <c r="B27" s="104"/>
      <c r="E27" s="279" t="s">
        <v>97</v>
      </c>
      <c r="F27" s="279"/>
      <c r="G27" s="279"/>
      <c r="H27" s="279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41</v>
      </c>
      <c r="I30" s="101"/>
      <c r="J30" s="108">
        <f>ROUND(J90,2)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43</v>
      </c>
      <c r="I32" s="110" t="s">
        <v>42</v>
      </c>
      <c r="J32" s="109" t="s">
        <v>44</v>
      </c>
      <c r="L32" s="36"/>
    </row>
    <row r="33" spans="2:12" s="1" customFormat="1" ht="14.45" customHeight="1">
      <c r="B33" s="36"/>
      <c r="D33" s="100" t="s">
        <v>45</v>
      </c>
      <c r="E33" s="100" t="s">
        <v>46</v>
      </c>
      <c r="F33" s="111">
        <f>ROUND((SUM(BE90:BE234)),2)</f>
        <v>0</v>
      </c>
      <c r="I33" s="112">
        <v>0.21</v>
      </c>
      <c r="J33" s="111">
        <f>ROUND(((SUM(BE90:BE234))*I33),2)</f>
        <v>0</v>
      </c>
      <c r="L33" s="36"/>
    </row>
    <row r="34" spans="2:12" s="1" customFormat="1" ht="14.45" customHeight="1">
      <c r="B34" s="36"/>
      <c r="E34" s="100" t="s">
        <v>47</v>
      </c>
      <c r="F34" s="111">
        <f>ROUND((SUM(BF90:BF234)),2)</f>
        <v>0</v>
      </c>
      <c r="I34" s="112">
        <v>0.15</v>
      </c>
      <c r="J34" s="111">
        <f>ROUND(((SUM(BF90:BF234))*I34),2)</f>
        <v>0</v>
      </c>
      <c r="L34" s="36"/>
    </row>
    <row r="35" spans="2:12" s="1" customFormat="1" ht="14.45" customHeight="1" hidden="1">
      <c r="B35" s="36"/>
      <c r="E35" s="100" t="s">
        <v>48</v>
      </c>
      <c r="F35" s="111">
        <f>ROUND((SUM(BG90:BG234)),2)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49</v>
      </c>
      <c r="F36" s="111">
        <f>ROUND((SUM(BH90:BH234)),2)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50</v>
      </c>
      <c r="F37" s="111">
        <f>ROUND((SUM(BI90:BI234)),2)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51</v>
      </c>
      <c r="E39" s="115"/>
      <c r="F39" s="115"/>
      <c r="G39" s="116" t="s">
        <v>52</v>
      </c>
      <c r="H39" s="117" t="s">
        <v>53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98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4.45" customHeight="1">
      <c r="B48" s="32"/>
      <c r="C48" s="33"/>
      <c r="D48" s="33"/>
      <c r="E48" s="271" t="str">
        <f>E7</f>
        <v>Multifunkční hřiště, street workout a agility - Zadní Vinohrady - Chomutov</v>
      </c>
      <c r="F48" s="272"/>
      <c r="G48" s="272"/>
      <c r="H48" s="272"/>
      <c r="I48" s="101"/>
      <c r="J48" s="33"/>
      <c r="K48" s="33"/>
      <c r="L48" s="36"/>
    </row>
    <row r="49" spans="2:12" s="1" customFormat="1" ht="12" customHeight="1">
      <c r="B49" s="32"/>
      <c r="C49" s="27" t="s">
        <v>95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4.45" customHeight="1">
      <c r="B50" s="32"/>
      <c r="C50" s="33"/>
      <c r="D50" s="33"/>
      <c r="E50" s="256" t="str">
        <f>E9</f>
        <v>IO04 - 04 Chodník</v>
      </c>
      <c r="F50" s="255"/>
      <c r="G50" s="255"/>
      <c r="H50" s="255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22</v>
      </c>
      <c r="D52" s="33"/>
      <c r="E52" s="33"/>
      <c r="F52" s="25" t="str">
        <f>F12</f>
        <v>Chomutov</v>
      </c>
      <c r="G52" s="33"/>
      <c r="H52" s="33"/>
      <c r="I52" s="102" t="s">
        <v>24</v>
      </c>
      <c r="J52" s="53" t="str">
        <f>IF(J12="","",J12)</f>
        <v>19. 7. 2018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2.6" customHeight="1">
      <c r="B54" s="32"/>
      <c r="C54" s="27" t="s">
        <v>26</v>
      </c>
      <c r="D54" s="33"/>
      <c r="E54" s="33"/>
      <c r="F54" s="25" t="str">
        <f>E15</f>
        <v>Statutární město Chomutov</v>
      </c>
      <c r="G54" s="33"/>
      <c r="H54" s="33"/>
      <c r="I54" s="102" t="s">
        <v>32</v>
      </c>
      <c r="J54" s="30" t="str">
        <f>E21</f>
        <v>ing.Břetislav Sedláček</v>
      </c>
      <c r="K54" s="33"/>
      <c r="L54" s="36"/>
    </row>
    <row r="55" spans="2:12" s="1" customFormat="1" ht="12.6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>Švandrlík Milan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99</v>
      </c>
      <c r="D57" s="128"/>
      <c r="E57" s="128"/>
      <c r="F57" s="128"/>
      <c r="G57" s="128"/>
      <c r="H57" s="128"/>
      <c r="I57" s="129"/>
      <c r="J57" s="130" t="s">
        <v>100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101</v>
      </c>
      <c r="D59" s="33"/>
      <c r="E59" s="33"/>
      <c r="F59" s="33"/>
      <c r="G59" s="33"/>
      <c r="H59" s="33"/>
      <c r="I59" s="101"/>
      <c r="J59" s="71">
        <f>J90</f>
        <v>0</v>
      </c>
      <c r="K59" s="33"/>
      <c r="L59" s="36"/>
      <c r="AU59" s="15" t="s">
        <v>102</v>
      </c>
    </row>
    <row r="60" spans="2:12" s="7" customFormat="1" ht="24.95" customHeight="1">
      <c r="B60" s="132"/>
      <c r="C60" s="133"/>
      <c r="D60" s="134" t="s">
        <v>103</v>
      </c>
      <c r="E60" s="135"/>
      <c r="F60" s="135"/>
      <c r="G60" s="135"/>
      <c r="H60" s="135"/>
      <c r="I60" s="136"/>
      <c r="J60" s="137">
        <f>J91</f>
        <v>0</v>
      </c>
      <c r="K60" s="133"/>
      <c r="L60" s="138"/>
    </row>
    <row r="61" spans="2:12" s="8" customFormat="1" ht="19.9" customHeight="1">
      <c r="B61" s="139"/>
      <c r="C61" s="140"/>
      <c r="D61" s="141" t="s">
        <v>104</v>
      </c>
      <c r="E61" s="142"/>
      <c r="F61" s="142"/>
      <c r="G61" s="142"/>
      <c r="H61" s="142"/>
      <c r="I61" s="143"/>
      <c r="J61" s="144">
        <f>J92</f>
        <v>0</v>
      </c>
      <c r="K61" s="140"/>
      <c r="L61" s="145"/>
    </row>
    <row r="62" spans="2:12" s="8" customFormat="1" ht="19.9" customHeight="1">
      <c r="B62" s="139"/>
      <c r="C62" s="140"/>
      <c r="D62" s="141" t="s">
        <v>105</v>
      </c>
      <c r="E62" s="142"/>
      <c r="F62" s="142"/>
      <c r="G62" s="142"/>
      <c r="H62" s="142"/>
      <c r="I62" s="143"/>
      <c r="J62" s="144">
        <f>J161</f>
        <v>0</v>
      </c>
      <c r="K62" s="140"/>
      <c r="L62" s="145"/>
    </row>
    <row r="63" spans="2:12" s="8" customFormat="1" ht="19.9" customHeight="1">
      <c r="B63" s="139"/>
      <c r="C63" s="140"/>
      <c r="D63" s="141" t="s">
        <v>107</v>
      </c>
      <c r="E63" s="142"/>
      <c r="F63" s="142"/>
      <c r="G63" s="142"/>
      <c r="H63" s="142"/>
      <c r="I63" s="143"/>
      <c r="J63" s="144">
        <f>J173</f>
        <v>0</v>
      </c>
      <c r="K63" s="140"/>
      <c r="L63" s="145"/>
    </row>
    <row r="64" spans="2:12" s="8" customFormat="1" ht="19.9" customHeight="1">
      <c r="B64" s="139"/>
      <c r="C64" s="140"/>
      <c r="D64" s="141" t="s">
        <v>108</v>
      </c>
      <c r="E64" s="142"/>
      <c r="F64" s="142"/>
      <c r="G64" s="142"/>
      <c r="H64" s="142"/>
      <c r="I64" s="143"/>
      <c r="J64" s="144">
        <f>J188</f>
        <v>0</v>
      </c>
      <c r="K64" s="140"/>
      <c r="L64" s="145"/>
    </row>
    <row r="65" spans="2:12" s="8" customFormat="1" ht="19.9" customHeight="1">
      <c r="B65" s="139"/>
      <c r="C65" s="140"/>
      <c r="D65" s="141" t="s">
        <v>109</v>
      </c>
      <c r="E65" s="142"/>
      <c r="F65" s="142"/>
      <c r="G65" s="142"/>
      <c r="H65" s="142"/>
      <c r="I65" s="143"/>
      <c r="J65" s="144">
        <f>J202</f>
        <v>0</v>
      </c>
      <c r="K65" s="140"/>
      <c r="L65" s="145"/>
    </row>
    <row r="66" spans="2:12" s="8" customFormat="1" ht="19.9" customHeight="1">
      <c r="B66" s="139"/>
      <c r="C66" s="140"/>
      <c r="D66" s="141" t="s">
        <v>110</v>
      </c>
      <c r="E66" s="142"/>
      <c r="F66" s="142"/>
      <c r="G66" s="142"/>
      <c r="H66" s="142"/>
      <c r="I66" s="143"/>
      <c r="J66" s="144">
        <f>J213</f>
        <v>0</v>
      </c>
      <c r="K66" s="140"/>
      <c r="L66" s="145"/>
    </row>
    <row r="67" spans="2:12" s="7" customFormat="1" ht="24.95" customHeight="1">
      <c r="B67" s="132"/>
      <c r="C67" s="133"/>
      <c r="D67" s="134" t="s">
        <v>116</v>
      </c>
      <c r="E67" s="135"/>
      <c r="F67" s="135"/>
      <c r="G67" s="135"/>
      <c r="H67" s="135"/>
      <c r="I67" s="136"/>
      <c r="J67" s="137">
        <f>J215</f>
        <v>0</v>
      </c>
      <c r="K67" s="133"/>
      <c r="L67" s="138"/>
    </row>
    <row r="68" spans="2:12" s="8" customFormat="1" ht="19.9" customHeight="1">
      <c r="B68" s="139"/>
      <c r="C68" s="140"/>
      <c r="D68" s="141" t="s">
        <v>117</v>
      </c>
      <c r="E68" s="142"/>
      <c r="F68" s="142"/>
      <c r="G68" s="142"/>
      <c r="H68" s="142"/>
      <c r="I68" s="143"/>
      <c r="J68" s="144">
        <f>J216</f>
        <v>0</v>
      </c>
      <c r="K68" s="140"/>
      <c r="L68" s="145"/>
    </row>
    <row r="69" spans="2:12" s="8" customFormat="1" ht="19.9" customHeight="1">
      <c r="B69" s="139"/>
      <c r="C69" s="140"/>
      <c r="D69" s="141" t="s">
        <v>118</v>
      </c>
      <c r="E69" s="142"/>
      <c r="F69" s="142"/>
      <c r="G69" s="142"/>
      <c r="H69" s="142"/>
      <c r="I69" s="143"/>
      <c r="J69" s="144">
        <f>J221</f>
        <v>0</v>
      </c>
      <c r="K69" s="140"/>
      <c r="L69" s="145"/>
    </row>
    <row r="70" spans="2:12" s="8" customFormat="1" ht="19.9" customHeight="1">
      <c r="B70" s="139"/>
      <c r="C70" s="140"/>
      <c r="D70" s="141" t="s">
        <v>119</v>
      </c>
      <c r="E70" s="142"/>
      <c r="F70" s="142"/>
      <c r="G70" s="142"/>
      <c r="H70" s="142"/>
      <c r="I70" s="143"/>
      <c r="J70" s="144">
        <f>J228</f>
        <v>0</v>
      </c>
      <c r="K70" s="140"/>
      <c r="L70" s="145"/>
    </row>
    <row r="71" spans="2:12" s="1" customFormat="1" ht="21.75" customHeight="1">
      <c r="B71" s="32"/>
      <c r="C71" s="33"/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6.95" customHeight="1">
      <c r="B72" s="44"/>
      <c r="C72" s="45"/>
      <c r="D72" s="45"/>
      <c r="E72" s="45"/>
      <c r="F72" s="45"/>
      <c r="G72" s="45"/>
      <c r="H72" s="45"/>
      <c r="I72" s="123"/>
      <c r="J72" s="45"/>
      <c r="K72" s="45"/>
      <c r="L72" s="36"/>
    </row>
    <row r="76" spans="2:12" s="1" customFormat="1" ht="6.95" customHeight="1">
      <c r="B76" s="46"/>
      <c r="C76" s="47"/>
      <c r="D76" s="47"/>
      <c r="E76" s="47"/>
      <c r="F76" s="47"/>
      <c r="G76" s="47"/>
      <c r="H76" s="47"/>
      <c r="I76" s="126"/>
      <c r="J76" s="47"/>
      <c r="K76" s="47"/>
      <c r="L76" s="36"/>
    </row>
    <row r="77" spans="2:12" s="1" customFormat="1" ht="24.95" customHeight="1">
      <c r="B77" s="32"/>
      <c r="C77" s="21" t="s">
        <v>120</v>
      </c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6.9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2" customHeight="1">
      <c r="B79" s="32"/>
      <c r="C79" s="27" t="s">
        <v>16</v>
      </c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14.45" customHeight="1">
      <c r="B80" s="32"/>
      <c r="C80" s="33"/>
      <c r="D80" s="33"/>
      <c r="E80" s="271" t="str">
        <f>E7</f>
        <v>Multifunkční hřiště, street workout a agility - Zadní Vinohrady - Chomutov</v>
      </c>
      <c r="F80" s="272"/>
      <c r="G80" s="272"/>
      <c r="H80" s="272"/>
      <c r="I80" s="101"/>
      <c r="J80" s="33"/>
      <c r="K80" s="33"/>
      <c r="L80" s="36"/>
    </row>
    <row r="81" spans="2:12" s="1" customFormat="1" ht="12" customHeight="1">
      <c r="B81" s="32"/>
      <c r="C81" s="27" t="s">
        <v>95</v>
      </c>
      <c r="D81" s="33"/>
      <c r="E81" s="33"/>
      <c r="F81" s="33"/>
      <c r="G81" s="33"/>
      <c r="H81" s="33"/>
      <c r="I81" s="101"/>
      <c r="J81" s="33"/>
      <c r="K81" s="33"/>
      <c r="L81" s="36"/>
    </row>
    <row r="82" spans="2:12" s="1" customFormat="1" ht="14.45" customHeight="1">
      <c r="B82" s="32"/>
      <c r="C82" s="33"/>
      <c r="D82" s="33"/>
      <c r="E82" s="256" t="str">
        <f>E9</f>
        <v>IO04 - 04 Chodník</v>
      </c>
      <c r="F82" s="255"/>
      <c r="G82" s="255"/>
      <c r="H82" s="255"/>
      <c r="I82" s="101"/>
      <c r="J82" s="33"/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1"/>
      <c r="J83" s="33"/>
      <c r="K83" s="33"/>
      <c r="L83" s="36"/>
    </row>
    <row r="84" spans="2:12" s="1" customFormat="1" ht="12" customHeight="1">
      <c r="B84" s="32"/>
      <c r="C84" s="27" t="s">
        <v>22</v>
      </c>
      <c r="D84" s="33"/>
      <c r="E84" s="33"/>
      <c r="F84" s="25" t="str">
        <f>F12</f>
        <v>Chomutov</v>
      </c>
      <c r="G84" s="33"/>
      <c r="H84" s="33"/>
      <c r="I84" s="102" t="s">
        <v>24</v>
      </c>
      <c r="J84" s="53" t="str">
        <f>IF(J12="","",J12)</f>
        <v>19. 7. 2018</v>
      </c>
      <c r="K84" s="33"/>
      <c r="L84" s="36"/>
    </row>
    <row r="85" spans="2:12" s="1" customFormat="1" ht="6.95" customHeight="1">
      <c r="B85" s="32"/>
      <c r="C85" s="33"/>
      <c r="D85" s="33"/>
      <c r="E85" s="33"/>
      <c r="F85" s="33"/>
      <c r="G85" s="33"/>
      <c r="H85" s="33"/>
      <c r="I85" s="101"/>
      <c r="J85" s="33"/>
      <c r="K85" s="33"/>
      <c r="L85" s="36"/>
    </row>
    <row r="86" spans="2:12" s="1" customFormat="1" ht="12.6" customHeight="1">
      <c r="B86" s="32"/>
      <c r="C86" s="27" t="s">
        <v>26</v>
      </c>
      <c r="D86" s="33"/>
      <c r="E86" s="33"/>
      <c r="F86" s="25" t="str">
        <f>E15</f>
        <v>Statutární město Chomutov</v>
      </c>
      <c r="G86" s="33"/>
      <c r="H86" s="33"/>
      <c r="I86" s="102" t="s">
        <v>32</v>
      </c>
      <c r="J86" s="30" t="str">
        <f>E21</f>
        <v>ing.Břetislav Sedláček</v>
      </c>
      <c r="K86" s="33"/>
      <c r="L86" s="36"/>
    </row>
    <row r="87" spans="2:12" s="1" customFormat="1" ht="12.6" customHeight="1">
      <c r="B87" s="32"/>
      <c r="C87" s="27" t="s">
        <v>30</v>
      </c>
      <c r="D87" s="33"/>
      <c r="E87" s="33"/>
      <c r="F87" s="25" t="str">
        <f>IF(E18="","",E18)</f>
        <v>Vyplň údaj</v>
      </c>
      <c r="G87" s="33"/>
      <c r="H87" s="33"/>
      <c r="I87" s="102" t="s">
        <v>36</v>
      </c>
      <c r="J87" s="30" t="str">
        <f>E24</f>
        <v>Švandrlík Milan</v>
      </c>
      <c r="K87" s="33"/>
      <c r="L87" s="36"/>
    </row>
    <row r="88" spans="2:12" s="1" customFormat="1" ht="10.35" customHeight="1">
      <c r="B88" s="32"/>
      <c r="C88" s="33"/>
      <c r="D88" s="33"/>
      <c r="E88" s="33"/>
      <c r="F88" s="33"/>
      <c r="G88" s="33"/>
      <c r="H88" s="33"/>
      <c r="I88" s="101"/>
      <c r="J88" s="33"/>
      <c r="K88" s="33"/>
      <c r="L88" s="36"/>
    </row>
    <row r="89" spans="2:20" s="9" customFormat="1" ht="29.25" customHeight="1">
      <c r="B89" s="146"/>
      <c r="C89" s="147" t="s">
        <v>121</v>
      </c>
      <c r="D89" s="148" t="s">
        <v>60</v>
      </c>
      <c r="E89" s="148" t="s">
        <v>56</v>
      </c>
      <c r="F89" s="148" t="s">
        <v>57</v>
      </c>
      <c r="G89" s="148" t="s">
        <v>122</v>
      </c>
      <c r="H89" s="148" t="s">
        <v>123</v>
      </c>
      <c r="I89" s="149" t="s">
        <v>124</v>
      </c>
      <c r="J89" s="148" t="s">
        <v>100</v>
      </c>
      <c r="K89" s="150" t="s">
        <v>125</v>
      </c>
      <c r="L89" s="151"/>
      <c r="M89" s="62" t="s">
        <v>1</v>
      </c>
      <c r="N89" s="63" t="s">
        <v>45</v>
      </c>
      <c r="O89" s="63" t="s">
        <v>126</v>
      </c>
      <c r="P89" s="63" t="s">
        <v>127</v>
      </c>
      <c r="Q89" s="63" t="s">
        <v>128</v>
      </c>
      <c r="R89" s="63" t="s">
        <v>129</v>
      </c>
      <c r="S89" s="63" t="s">
        <v>130</v>
      </c>
      <c r="T89" s="64" t="s">
        <v>131</v>
      </c>
    </row>
    <row r="90" spans="2:63" s="1" customFormat="1" ht="22.9" customHeight="1">
      <c r="B90" s="32"/>
      <c r="C90" s="69" t="s">
        <v>132</v>
      </c>
      <c r="D90" s="33"/>
      <c r="E90" s="33"/>
      <c r="F90" s="33"/>
      <c r="G90" s="33"/>
      <c r="H90" s="33"/>
      <c r="I90" s="101"/>
      <c r="J90" s="152">
        <f>BK90</f>
        <v>0</v>
      </c>
      <c r="K90" s="33"/>
      <c r="L90" s="36"/>
      <c r="M90" s="65"/>
      <c r="N90" s="66"/>
      <c r="O90" s="66"/>
      <c r="P90" s="153">
        <f>P91+P215</f>
        <v>0</v>
      </c>
      <c r="Q90" s="66"/>
      <c r="R90" s="153">
        <f>R91+R215</f>
        <v>142.1313979</v>
      </c>
      <c r="S90" s="66"/>
      <c r="T90" s="154">
        <f>T91+T215</f>
        <v>64.18350000000001</v>
      </c>
      <c r="AT90" s="15" t="s">
        <v>74</v>
      </c>
      <c r="AU90" s="15" t="s">
        <v>102</v>
      </c>
      <c r="BK90" s="155">
        <f>BK91+BK215</f>
        <v>0</v>
      </c>
    </row>
    <row r="91" spans="2:63" s="10" customFormat="1" ht="25.9" customHeight="1">
      <c r="B91" s="156"/>
      <c r="C91" s="157"/>
      <c r="D91" s="158" t="s">
        <v>74</v>
      </c>
      <c r="E91" s="159" t="s">
        <v>133</v>
      </c>
      <c r="F91" s="159" t="s">
        <v>134</v>
      </c>
      <c r="G91" s="157"/>
      <c r="H91" s="157"/>
      <c r="I91" s="160"/>
      <c r="J91" s="161">
        <f>BK91</f>
        <v>0</v>
      </c>
      <c r="K91" s="157"/>
      <c r="L91" s="162"/>
      <c r="M91" s="163"/>
      <c r="N91" s="164"/>
      <c r="O91" s="164"/>
      <c r="P91" s="165">
        <f>P92+P161+P173+P188+P202+P213</f>
        <v>0</v>
      </c>
      <c r="Q91" s="164"/>
      <c r="R91" s="165">
        <f>R92+R161+R173+R188+R202+R213</f>
        <v>142.1313979</v>
      </c>
      <c r="S91" s="164"/>
      <c r="T91" s="166">
        <f>T92+T161+T173+T188+T202+T213</f>
        <v>64.18350000000001</v>
      </c>
      <c r="AR91" s="167" t="s">
        <v>83</v>
      </c>
      <c r="AT91" s="168" t="s">
        <v>74</v>
      </c>
      <c r="AU91" s="168" t="s">
        <v>75</v>
      </c>
      <c r="AY91" s="167" t="s">
        <v>135</v>
      </c>
      <c r="BK91" s="169">
        <f>BK92+BK161+BK173+BK188+BK202+BK213</f>
        <v>0</v>
      </c>
    </row>
    <row r="92" spans="2:63" s="10" customFormat="1" ht="22.9" customHeight="1">
      <c r="B92" s="156"/>
      <c r="C92" s="157"/>
      <c r="D92" s="158" t="s">
        <v>74</v>
      </c>
      <c r="E92" s="170" t="s">
        <v>83</v>
      </c>
      <c r="F92" s="170" t="s">
        <v>136</v>
      </c>
      <c r="G92" s="157"/>
      <c r="H92" s="157"/>
      <c r="I92" s="160"/>
      <c r="J92" s="171">
        <f>BK92</f>
        <v>0</v>
      </c>
      <c r="K92" s="157"/>
      <c r="L92" s="162"/>
      <c r="M92" s="163"/>
      <c r="N92" s="164"/>
      <c r="O92" s="164"/>
      <c r="P92" s="165">
        <f>SUM(P93:P160)</f>
        <v>0</v>
      </c>
      <c r="Q92" s="164"/>
      <c r="R92" s="165">
        <f>SUM(R93:R160)</f>
        <v>79.27795</v>
      </c>
      <c r="S92" s="164"/>
      <c r="T92" s="166">
        <f>SUM(T93:T160)</f>
        <v>64.18350000000001</v>
      </c>
      <c r="AR92" s="167" t="s">
        <v>83</v>
      </c>
      <c r="AT92" s="168" t="s">
        <v>74</v>
      </c>
      <c r="AU92" s="168" t="s">
        <v>83</v>
      </c>
      <c r="AY92" s="167" t="s">
        <v>135</v>
      </c>
      <c r="BK92" s="169">
        <f>SUM(BK93:BK160)</f>
        <v>0</v>
      </c>
    </row>
    <row r="93" spans="2:65" s="1" customFormat="1" ht="30.6" customHeight="1">
      <c r="B93" s="32"/>
      <c r="C93" s="172" t="s">
        <v>83</v>
      </c>
      <c r="D93" s="172" t="s">
        <v>137</v>
      </c>
      <c r="E93" s="173" t="s">
        <v>823</v>
      </c>
      <c r="F93" s="174" t="s">
        <v>824</v>
      </c>
      <c r="G93" s="175" t="s">
        <v>140</v>
      </c>
      <c r="H93" s="176">
        <v>83.9</v>
      </c>
      <c r="I93" s="177"/>
      <c r="J93" s="178">
        <f>ROUND(I93*H93,2)</f>
        <v>0</v>
      </c>
      <c r="K93" s="174" t="s">
        <v>141</v>
      </c>
      <c r="L93" s="36"/>
      <c r="M93" s="179" t="s">
        <v>1</v>
      </c>
      <c r="N93" s="180" t="s">
        <v>46</v>
      </c>
      <c r="O93" s="58"/>
      <c r="P93" s="181">
        <f>O93*H93</f>
        <v>0</v>
      </c>
      <c r="Q93" s="181">
        <v>0</v>
      </c>
      <c r="R93" s="181">
        <f>Q93*H93</f>
        <v>0</v>
      </c>
      <c r="S93" s="181">
        <v>0.44</v>
      </c>
      <c r="T93" s="182">
        <f>S93*H93</f>
        <v>36.916000000000004</v>
      </c>
      <c r="AR93" s="15" t="s">
        <v>142</v>
      </c>
      <c r="AT93" s="15" t="s">
        <v>137</v>
      </c>
      <c r="AU93" s="15" t="s">
        <v>85</v>
      </c>
      <c r="AY93" s="15" t="s">
        <v>135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15" t="s">
        <v>83</v>
      </c>
      <c r="BK93" s="183">
        <f>ROUND(I93*H93,2)</f>
        <v>0</v>
      </c>
      <c r="BL93" s="15" t="s">
        <v>142</v>
      </c>
      <c r="BM93" s="15" t="s">
        <v>825</v>
      </c>
    </row>
    <row r="94" spans="2:51" s="12" customFormat="1" ht="12">
      <c r="B94" s="196"/>
      <c r="C94" s="197"/>
      <c r="D94" s="186" t="s">
        <v>144</v>
      </c>
      <c r="E94" s="198" t="s">
        <v>1</v>
      </c>
      <c r="F94" s="199" t="s">
        <v>826</v>
      </c>
      <c r="G94" s="197"/>
      <c r="H94" s="198" t="s">
        <v>1</v>
      </c>
      <c r="I94" s="200"/>
      <c r="J94" s="197"/>
      <c r="K94" s="197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144</v>
      </c>
      <c r="AU94" s="205" t="s">
        <v>85</v>
      </c>
      <c r="AV94" s="12" t="s">
        <v>83</v>
      </c>
      <c r="AW94" s="12" t="s">
        <v>35</v>
      </c>
      <c r="AX94" s="12" t="s">
        <v>75</v>
      </c>
      <c r="AY94" s="205" t="s">
        <v>135</v>
      </c>
    </row>
    <row r="95" spans="2:51" s="11" customFormat="1" ht="12">
      <c r="B95" s="184"/>
      <c r="C95" s="185"/>
      <c r="D95" s="186" t="s">
        <v>144</v>
      </c>
      <c r="E95" s="187" t="s">
        <v>1</v>
      </c>
      <c r="F95" s="188" t="s">
        <v>827</v>
      </c>
      <c r="G95" s="185"/>
      <c r="H95" s="189">
        <v>83.9</v>
      </c>
      <c r="I95" s="190"/>
      <c r="J95" s="185"/>
      <c r="K95" s="185"/>
      <c r="L95" s="191"/>
      <c r="M95" s="192"/>
      <c r="N95" s="193"/>
      <c r="O95" s="193"/>
      <c r="P95" s="193"/>
      <c r="Q95" s="193"/>
      <c r="R95" s="193"/>
      <c r="S95" s="193"/>
      <c r="T95" s="194"/>
      <c r="AT95" s="195" t="s">
        <v>144</v>
      </c>
      <c r="AU95" s="195" t="s">
        <v>85</v>
      </c>
      <c r="AV95" s="11" t="s">
        <v>85</v>
      </c>
      <c r="AW95" s="11" t="s">
        <v>35</v>
      </c>
      <c r="AX95" s="11" t="s">
        <v>75</v>
      </c>
      <c r="AY95" s="195" t="s">
        <v>135</v>
      </c>
    </row>
    <row r="96" spans="2:51" s="13" customFormat="1" ht="12">
      <c r="B96" s="206"/>
      <c r="C96" s="207"/>
      <c r="D96" s="186" t="s">
        <v>144</v>
      </c>
      <c r="E96" s="208" t="s">
        <v>1</v>
      </c>
      <c r="F96" s="209" t="s">
        <v>160</v>
      </c>
      <c r="G96" s="207"/>
      <c r="H96" s="210">
        <v>83.9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144</v>
      </c>
      <c r="AU96" s="216" t="s">
        <v>85</v>
      </c>
      <c r="AV96" s="13" t="s">
        <v>142</v>
      </c>
      <c r="AW96" s="13" t="s">
        <v>35</v>
      </c>
      <c r="AX96" s="13" t="s">
        <v>83</v>
      </c>
      <c r="AY96" s="216" t="s">
        <v>135</v>
      </c>
    </row>
    <row r="97" spans="2:65" s="1" customFormat="1" ht="30.6" customHeight="1">
      <c r="B97" s="32"/>
      <c r="C97" s="172" t="s">
        <v>85</v>
      </c>
      <c r="D97" s="172" t="s">
        <v>137</v>
      </c>
      <c r="E97" s="173" t="s">
        <v>828</v>
      </c>
      <c r="F97" s="174" t="s">
        <v>829</v>
      </c>
      <c r="G97" s="175" t="s">
        <v>140</v>
      </c>
      <c r="H97" s="176">
        <v>83.9</v>
      </c>
      <c r="I97" s="177"/>
      <c r="J97" s="178">
        <f>ROUND(I97*H97,2)</f>
        <v>0</v>
      </c>
      <c r="K97" s="174" t="s">
        <v>141</v>
      </c>
      <c r="L97" s="36"/>
      <c r="M97" s="179" t="s">
        <v>1</v>
      </c>
      <c r="N97" s="180" t="s">
        <v>46</v>
      </c>
      <c r="O97" s="58"/>
      <c r="P97" s="181">
        <f>O97*H97</f>
        <v>0</v>
      </c>
      <c r="Q97" s="181">
        <v>0</v>
      </c>
      <c r="R97" s="181">
        <f>Q97*H97</f>
        <v>0</v>
      </c>
      <c r="S97" s="181">
        <v>0.325</v>
      </c>
      <c r="T97" s="182">
        <f>S97*H97</f>
        <v>27.267500000000002</v>
      </c>
      <c r="AR97" s="15" t="s">
        <v>142</v>
      </c>
      <c r="AT97" s="15" t="s">
        <v>137</v>
      </c>
      <c r="AU97" s="15" t="s">
        <v>85</v>
      </c>
      <c r="AY97" s="15" t="s">
        <v>135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15" t="s">
        <v>83</v>
      </c>
      <c r="BK97" s="183">
        <f>ROUND(I97*H97,2)</f>
        <v>0</v>
      </c>
      <c r="BL97" s="15" t="s">
        <v>142</v>
      </c>
      <c r="BM97" s="15" t="s">
        <v>830</v>
      </c>
    </row>
    <row r="98" spans="2:51" s="11" customFormat="1" ht="12">
      <c r="B98" s="184"/>
      <c r="C98" s="185"/>
      <c r="D98" s="186" t="s">
        <v>144</v>
      </c>
      <c r="E98" s="187" t="s">
        <v>1</v>
      </c>
      <c r="F98" s="188" t="s">
        <v>827</v>
      </c>
      <c r="G98" s="185"/>
      <c r="H98" s="189">
        <v>83.9</v>
      </c>
      <c r="I98" s="190"/>
      <c r="J98" s="185"/>
      <c r="K98" s="185"/>
      <c r="L98" s="191"/>
      <c r="M98" s="192"/>
      <c r="N98" s="193"/>
      <c r="O98" s="193"/>
      <c r="P98" s="193"/>
      <c r="Q98" s="193"/>
      <c r="R98" s="193"/>
      <c r="S98" s="193"/>
      <c r="T98" s="194"/>
      <c r="AT98" s="195" t="s">
        <v>144</v>
      </c>
      <c r="AU98" s="195" t="s">
        <v>85</v>
      </c>
      <c r="AV98" s="11" t="s">
        <v>85</v>
      </c>
      <c r="AW98" s="11" t="s">
        <v>35</v>
      </c>
      <c r="AX98" s="11" t="s">
        <v>83</v>
      </c>
      <c r="AY98" s="195" t="s">
        <v>135</v>
      </c>
    </row>
    <row r="99" spans="2:65" s="1" customFormat="1" ht="20.45" customHeight="1">
      <c r="B99" s="32"/>
      <c r="C99" s="172" t="s">
        <v>149</v>
      </c>
      <c r="D99" s="172" t="s">
        <v>137</v>
      </c>
      <c r="E99" s="173" t="s">
        <v>150</v>
      </c>
      <c r="F99" s="174" t="s">
        <v>151</v>
      </c>
      <c r="G99" s="175" t="s">
        <v>152</v>
      </c>
      <c r="H99" s="176">
        <v>34.832</v>
      </c>
      <c r="I99" s="177"/>
      <c r="J99" s="178">
        <f>ROUND(I99*H99,2)</f>
        <v>0</v>
      </c>
      <c r="K99" s="174" t="s">
        <v>141</v>
      </c>
      <c r="L99" s="36"/>
      <c r="M99" s="179" t="s">
        <v>1</v>
      </c>
      <c r="N99" s="180" t="s">
        <v>46</v>
      </c>
      <c r="O99" s="58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AR99" s="15" t="s">
        <v>142</v>
      </c>
      <c r="AT99" s="15" t="s">
        <v>137</v>
      </c>
      <c r="AU99" s="15" t="s">
        <v>85</v>
      </c>
      <c r="AY99" s="15" t="s">
        <v>135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5" t="s">
        <v>83</v>
      </c>
      <c r="BK99" s="183">
        <f>ROUND(I99*H99,2)</f>
        <v>0</v>
      </c>
      <c r="BL99" s="15" t="s">
        <v>142</v>
      </c>
      <c r="BM99" s="15" t="s">
        <v>831</v>
      </c>
    </row>
    <row r="100" spans="2:51" s="12" customFormat="1" ht="12">
      <c r="B100" s="196"/>
      <c r="C100" s="197"/>
      <c r="D100" s="186" t="s">
        <v>144</v>
      </c>
      <c r="E100" s="198" t="s">
        <v>1</v>
      </c>
      <c r="F100" s="199" t="s">
        <v>832</v>
      </c>
      <c r="G100" s="197"/>
      <c r="H100" s="198" t="s">
        <v>1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144</v>
      </c>
      <c r="AU100" s="205" t="s">
        <v>85</v>
      </c>
      <c r="AV100" s="12" t="s">
        <v>83</v>
      </c>
      <c r="AW100" s="12" t="s">
        <v>35</v>
      </c>
      <c r="AX100" s="12" t="s">
        <v>75</v>
      </c>
      <c r="AY100" s="205" t="s">
        <v>135</v>
      </c>
    </row>
    <row r="101" spans="2:51" s="11" customFormat="1" ht="12">
      <c r="B101" s="184"/>
      <c r="C101" s="185"/>
      <c r="D101" s="186" t="s">
        <v>144</v>
      </c>
      <c r="E101" s="187" t="s">
        <v>1</v>
      </c>
      <c r="F101" s="188" t="s">
        <v>833</v>
      </c>
      <c r="G101" s="185"/>
      <c r="H101" s="189">
        <v>19.34</v>
      </c>
      <c r="I101" s="190"/>
      <c r="J101" s="185"/>
      <c r="K101" s="185"/>
      <c r="L101" s="191"/>
      <c r="M101" s="192"/>
      <c r="N101" s="193"/>
      <c r="O101" s="193"/>
      <c r="P101" s="193"/>
      <c r="Q101" s="193"/>
      <c r="R101" s="193"/>
      <c r="S101" s="193"/>
      <c r="T101" s="194"/>
      <c r="AT101" s="195" t="s">
        <v>144</v>
      </c>
      <c r="AU101" s="195" t="s">
        <v>85</v>
      </c>
      <c r="AV101" s="11" t="s">
        <v>85</v>
      </c>
      <c r="AW101" s="11" t="s">
        <v>35</v>
      </c>
      <c r="AX101" s="11" t="s">
        <v>75</v>
      </c>
      <c r="AY101" s="195" t="s">
        <v>135</v>
      </c>
    </row>
    <row r="102" spans="2:51" s="12" customFormat="1" ht="12">
      <c r="B102" s="196"/>
      <c r="C102" s="197"/>
      <c r="D102" s="186" t="s">
        <v>144</v>
      </c>
      <c r="E102" s="198" t="s">
        <v>1</v>
      </c>
      <c r="F102" s="199" t="s">
        <v>834</v>
      </c>
      <c r="G102" s="197"/>
      <c r="H102" s="198" t="s">
        <v>1</v>
      </c>
      <c r="I102" s="200"/>
      <c r="J102" s="197"/>
      <c r="K102" s="197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144</v>
      </c>
      <c r="AU102" s="205" t="s">
        <v>85</v>
      </c>
      <c r="AV102" s="12" t="s">
        <v>83</v>
      </c>
      <c r="AW102" s="12" t="s">
        <v>35</v>
      </c>
      <c r="AX102" s="12" t="s">
        <v>75</v>
      </c>
      <c r="AY102" s="205" t="s">
        <v>135</v>
      </c>
    </row>
    <row r="103" spans="2:51" s="11" customFormat="1" ht="12">
      <c r="B103" s="184"/>
      <c r="C103" s="185"/>
      <c r="D103" s="186" t="s">
        <v>144</v>
      </c>
      <c r="E103" s="187" t="s">
        <v>1</v>
      </c>
      <c r="F103" s="188" t="s">
        <v>835</v>
      </c>
      <c r="G103" s="185"/>
      <c r="H103" s="189">
        <v>1.92</v>
      </c>
      <c r="I103" s="190"/>
      <c r="J103" s="185"/>
      <c r="K103" s="185"/>
      <c r="L103" s="191"/>
      <c r="M103" s="192"/>
      <c r="N103" s="193"/>
      <c r="O103" s="193"/>
      <c r="P103" s="193"/>
      <c r="Q103" s="193"/>
      <c r="R103" s="193"/>
      <c r="S103" s="193"/>
      <c r="T103" s="194"/>
      <c r="AT103" s="195" t="s">
        <v>144</v>
      </c>
      <c r="AU103" s="195" t="s">
        <v>85</v>
      </c>
      <c r="AV103" s="11" t="s">
        <v>85</v>
      </c>
      <c r="AW103" s="11" t="s">
        <v>35</v>
      </c>
      <c r="AX103" s="11" t="s">
        <v>75</v>
      </c>
      <c r="AY103" s="195" t="s">
        <v>135</v>
      </c>
    </row>
    <row r="104" spans="2:51" s="12" customFormat="1" ht="12">
      <c r="B104" s="196"/>
      <c r="C104" s="197"/>
      <c r="D104" s="186" t="s">
        <v>144</v>
      </c>
      <c r="E104" s="198" t="s">
        <v>1</v>
      </c>
      <c r="F104" s="199" t="s">
        <v>836</v>
      </c>
      <c r="G104" s="197"/>
      <c r="H104" s="198" t="s">
        <v>1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144</v>
      </c>
      <c r="AU104" s="205" t="s">
        <v>85</v>
      </c>
      <c r="AV104" s="12" t="s">
        <v>83</v>
      </c>
      <c r="AW104" s="12" t="s">
        <v>35</v>
      </c>
      <c r="AX104" s="12" t="s">
        <v>75</v>
      </c>
      <c r="AY104" s="205" t="s">
        <v>135</v>
      </c>
    </row>
    <row r="105" spans="2:51" s="11" customFormat="1" ht="12">
      <c r="B105" s="184"/>
      <c r="C105" s="185"/>
      <c r="D105" s="186" t="s">
        <v>144</v>
      </c>
      <c r="E105" s="187" t="s">
        <v>1</v>
      </c>
      <c r="F105" s="188" t="s">
        <v>837</v>
      </c>
      <c r="G105" s="185"/>
      <c r="H105" s="189">
        <v>13.572</v>
      </c>
      <c r="I105" s="190"/>
      <c r="J105" s="185"/>
      <c r="K105" s="185"/>
      <c r="L105" s="191"/>
      <c r="M105" s="192"/>
      <c r="N105" s="193"/>
      <c r="O105" s="193"/>
      <c r="P105" s="193"/>
      <c r="Q105" s="193"/>
      <c r="R105" s="193"/>
      <c r="S105" s="193"/>
      <c r="T105" s="194"/>
      <c r="AT105" s="195" t="s">
        <v>144</v>
      </c>
      <c r="AU105" s="195" t="s">
        <v>85</v>
      </c>
      <c r="AV105" s="11" t="s">
        <v>85</v>
      </c>
      <c r="AW105" s="11" t="s">
        <v>35</v>
      </c>
      <c r="AX105" s="11" t="s">
        <v>75</v>
      </c>
      <c r="AY105" s="195" t="s">
        <v>135</v>
      </c>
    </row>
    <row r="106" spans="2:51" s="13" customFormat="1" ht="12">
      <c r="B106" s="206"/>
      <c r="C106" s="207"/>
      <c r="D106" s="186" t="s">
        <v>144</v>
      </c>
      <c r="E106" s="208" t="s">
        <v>1</v>
      </c>
      <c r="F106" s="209" t="s">
        <v>160</v>
      </c>
      <c r="G106" s="207"/>
      <c r="H106" s="210">
        <v>34.832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144</v>
      </c>
      <c r="AU106" s="216" t="s">
        <v>85</v>
      </c>
      <c r="AV106" s="13" t="s">
        <v>142</v>
      </c>
      <c r="AW106" s="13" t="s">
        <v>35</v>
      </c>
      <c r="AX106" s="13" t="s">
        <v>83</v>
      </c>
      <c r="AY106" s="216" t="s">
        <v>135</v>
      </c>
    </row>
    <row r="107" spans="2:65" s="1" customFormat="1" ht="20.45" customHeight="1">
      <c r="B107" s="32"/>
      <c r="C107" s="172" t="s">
        <v>142</v>
      </c>
      <c r="D107" s="172" t="s">
        <v>137</v>
      </c>
      <c r="E107" s="173" t="s">
        <v>161</v>
      </c>
      <c r="F107" s="174" t="s">
        <v>162</v>
      </c>
      <c r="G107" s="175" t="s">
        <v>152</v>
      </c>
      <c r="H107" s="176">
        <v>10.45</v>
      </c>
      <c r="I107" s="177"/>
      <c r="J107" s="178">
        <f>ROUND(I107*H107,2)</f>
        <v>0</v>
      </c>
      <c r="K107" s="174" t="s">
        <v>141</v>
      </c>
      <c r="L107" s="36"/>
      <c r="M107" s="179" t="s">
        <v>1</v>
      </c>
      <c r="N107" s="180" t="s">
        <v>46</v>
      </c>
      <c r="O107" s="58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AR107" s="15" t="s">
        <v>142</v>
      </c>
      <c r="AT107" s="15" t="s">
        <v>137</v>
      </c>
      <c r="AU107" s="15" t="s">
        <v>85</v>
      </c>
      <c r="AY107" s="15" t="s">
        <v>135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5" t="s">
        <v>83</v>
      </c>
      <c r="BK107" s="183">
        <f>ROUND(I107*H107,2)</f>
        <v>0</v>
      </c>
      <c r="BL107" s="15" t="s">
        <v>142</v>
      </c>
      <c r="BM107" s="15" t="s">
        <v>838</v>
      </c>
    </row>
    <row r="108" spans="2:51" s="11" customFormat="1" ht="12">
      <c r="B108" s="184"/>
      <c r="C108" s="185"/>
      <c r="D108" s="186" t="s">
        <v>144</v>
      </c>
      <c r="E108" s="187" t="s">
        <v>1</v>
      </c>
      <c r="F108" s="188" t="s">
        <v>839</v>
      </c>
      <c r="G108" s="185"/>
      <c r="H108" s="189">
        <v>10.45</v>
      </c>
      <c r="I108" s="190"/>
      <c r="J108" s="185"/>
      <c r="K108" s="185"/>
      <c r="L108" s="191"/>
      <c r="M108" s="192"/>
      <c r="N108" s="193"/>
      <c r="O108" s="193"/>
      <c r="P108" s="193"/>
      <c r="Q108" s="193"/>
      <c r="R108" s="193"/>
      <c r="S108" s="193"/>
      <c r="T108" s="194"/>
      <c r="AT108" s="195" t="s">
        <v>144</v>
      </c>
      <c r="AU108" s="195" t="s">
        <v>85</v>
      </c>
      <c r="AV108" s="11" t="s">
        <v>85</v>
      </c>
      <c r="AW108" s="11" t="s">
        <v>35</v>
      </c>
      <c r="AX108" s="11" t="s">
        <v>83</v>
      </c>
      <c r="AY108" s="195" t="s">
        <v>135</v>
      </c>
    </row>
    <row r="109" spans="2:65" s="1" customFormat="1" ht="20.45" customHeight="1">
      <c r="B109" s="32"/>
      <c r="C109" s="172" t="s">
        <v>165</v>
      </c>
      <c r="D109" s="172" t="s">
        <v>137</v>
      </c>
      <c r="E109" s="173" t="s">
        <v>670</v>
      </c>
      <c r="F109" s="174" t="s">
        <v>671</v>
      </c>
      <c r="G109" s="175" t="s">
        <v>152</v>
      </c>
      <c r="H109" s="176">
        <v>0.223</v>
      </c>
      <c r="I109" s="177"/>
      <c r="J109" s="178">
        <f>ROUND(I109*H109,2)</f>
        <v>0</v>
      </c>
      <c r="K109" s="174" t="s">
        <v>141</v>
      </c>
      <c r="L109" s="36"/>
      <c r="M109" s="179" t="s">
        <v>1</v>
      </c>
      <c r="N109" s="180" t="s">
        <v>46</v>
      </c>
      <c r="O109" s="58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AR109" s="15" t="s">
        <v>142</v>
      </c>
      <c r="AT109" s="15" t="s">
        <v>137</v>
      </c>
      <c r="AU109" s="15" t="s">
        <v>85</v>
      </c>
      <c r="AY109" s="15" t="s">
        <v>135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5" t="s">
        <v>83</v>
      </c>
      <c r="BK109" s="183">
        <f>ROUND(I109*H109,2)</f>
        <v>0</v>
      </c>
      <c r="BL109" s="15" t="s">
        <v>142</v>
      </c>
      <c r="BM109" s="15" t="s">
        <v>840</v>
      </c>
    </row>
    <row r="110" spans="2:51" s="11" customFormat="1" ht="12">
      <c r="B110" s="184"/>
      <c r="C110" s="185"/>
      <c r="D110" s="186" t="s">
        <v>144</v>
      </c>
      <c r="E110" s="187" t="s">
        <v>1</v>
      </c>
      <c r="F110" s="188" t="s">
        <v>841</v>
      </c>
      <c r="G110" s="185"/>
      <c r="H110" s="189">
        <v>0.223</v>
      </c>
      <c r="I110" s="190"/>
      <c r="J110" s="185"/>
      <c r="K110" s="185"/>
      <c r="L110" s="191"/>
      <c r="M110" s="192"/>
      <c r="N110" s="193"/>
      <c r="O110" s="193"/>
      <c r="P110" s="193"/>
      <c r="Q110" s="193"/>
      <c r="R110" s="193"/>
      <c r="S110" s="193"/>
      <c r="T110" s="194"/>
      <c r="AT110" s="195" t="s">
        <v>144</v>
      </c>
      <c r="AU110" s="195" t="s">
        <v>85</v>
      </c>
      <c r="AV110" s="11" t="s">
        <v>85</v>
      </c>
      <c r="AW110" s="11" t="s">
        <v>35</v>
      </c>
      <c r="AX110" s="11" t="s">
        <v>83</v>
      </c>
      <c r="AY110" s="195" t="s">
        <v>135</v>
      </c>
    </row>
    <row r="111" spans="2:65" s="1" customFormat="1" ht="20.45" customHeight="1">
      <c r="B111" s="32"/>
      <c r="C111" s="172" t="s">
        <v>176</v>
      </c>
      <c r="D111" s="172" t="s">
        <v>137</v>
      </c>
      <c r="E111" s="173" t="s">
        <v>674</v>
      </c>
      <c r="F111" s="174" t="s">
        <v>675</v>
      </c>
      <c r="G111" s="175" t="s">
        <v>152</v>
      </c>
      <c r="H111" s="176">
        <v>0.067</v>
      </c>
      <c r="I111" s="177"/>
      <c r="J111" s="178">
        <f>ROUND(I111*H111,2)</f>
        <v>0</v>
      </c>
      <c r="K111" s="174" t="s">
        <v>141</v>
      </c>
      <c r="L111" s="36"/>
      <c r="M111" s="179" t="s">
        <v>1</v>
      </c>
      <c r="N111" s="180" t="s">
        <v>46</v>
      </c>
      <c r="O111" s="58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AR111" s="15" t="s">
        <v>142</v>
      </c>
      <c r="AT111" s="15" t="s">
        <v>137</v>
      </c>
      <c r="AU111" s="15" t="s">
        <v>85</v>
      </c>
      <c r="AY111" s="15" t="s">
        <v>135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5" t="s">
        <v>83</v>
      </c>
      <c r="BK111" s="183">
        <f>ROUND(I111*H111,2)</f>
        <v>0</v>
      </c>
      <c r="BL111" s="15" t="s">
        <v>142</v>
      </c>
      <c r="BM111" s="15" t="s">
        <v>842</v>
      </c>
    </row>
    <row r="112" spans="2:51" s="11" customFormat="1" ht="12">
      <c r="B112" s="184"/>
      <c r="C112" s="185"/>
      <c r="D112" s="186" t="s">
        <v>144</v>
      </c>
      <c r="E112" s="187" t="s">
        <v>1</v>
      </c>
      <c r="F112" s="188" t="s">
        <v>843</v>
      </c>
      <c r="G112" s="185"/>
      <c r="H112" s="189">
        <v>0.067</v>
      </c>
      <c r="I112" s="190"/>
      <c r="J112" s="185"/>
      <c r="K112" s="185"/>
      <c r="L112" s="191"/>
      <c r="M112" s="192"/>
      <c r="N112" s="193"/>
      <c r="O112" s="193"/>
      <c r="P112" s="193"/>
      <c r="Q112" s="193"/>
      <c r="R112" s="193"/>
      <c r="S112" s="193"/>
      <c r="T112" s="194"/>
      <c r="AT112" s="195" t="s">
        <v>144</v>
      </c>
      <c r="AU112" s="195" t="s">
        <v>85</v>
      </c>
      <c r="AV112" s="11" t="s">
        <v>85</v>
      </c>
      <c r="AW112" s="11" t="s">
        <v>35</v>
      </c>
      <c r="AX112" s="11" t="s">
        <v>83</v>
      </c>
      <c r="AY112" s="195" t="s">
        <v>135</v>
      </c>
    </row>
    <row r="113" spans="2:65" s="1" customFormat="1" ht="30.6" customHeight="1">
      <c r="B113" s="32"/>
      <c r="C113" s="172" t="s">
        <v>181</v>
      </c>
      <c r="D113" s="172" t="s">
        <v>137</v>
      </c>
      <c r="E113" s="173" t="s">
        <v>192</v>
      </c>
      <c r="F113" s="174" t="s">
        <v>193</v>
      </c>
      <c r="G113" s="175" t="s">
        <v>152</v>
      </c>
      <c r="H113" s="176">
        <v>118.816</v>
      </c>
      <c r="I113" s="177"/>
      <c r="J113" s="178">
        <f>ROUND(I113*H113,2)</f>
        <v>0</v>
      </c>
      <c r="K113" s="174" t="s">
        <v>141</v>
      </c>
      <c r="L113" s="36"/>
      <c r="M113" s="179" t="s">
        <v>1</v>
      </c>
      <c r="N113" s="180" t="s">
        <v>46</v>
      </c>
      <c r="O113" s="58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15" t="s">
        <v>142</v>
      </c>
      <c r="AT113" s="15" t="s">
        <v>137</v>
      </c>
      <c r="AU113" s="15" t="s">
        <v>85</v>
      </c>
      <c r="AY113" s="15" t="s">
        <v>135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5" t="s">
        <v>83</v>
      </c>
      <c r="BK113" s="183">
        <f>ROUND(I113*H113,2)</f>
        <v>0</v>
      </c>
      <c r="BL113" s="15" t="s">
        <v>142</v>
      </c>
      <c r="BM113" s="15" t="s">
        <v>844</v>
      </c>
    </row>
    <row r="114" spans="2:51" s="12" customFormat="1" ht="12">
      <c r="B114" s="196"/>
      <c r="C114" s="197"/>
      <c r="D114" s="186" t="s">
        <v>144</v>
      </c>
      <c r="E114" s="198" t="s">
        <v>1</v>
      </c>
      <c r="F114" s="199" t="s">
        <v>195</v>
      </c>
      <c r="G114" s="197"/>
      <c r="H114" s="198" t="s">
        <v>1</v>
      </c>
      <c r="I114" s="200"/>
      <c r="J114" s="197"/>
      <c r="K114" s="197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144</v>
      </c>
      <c r="AU114" s="205" t="s">
        <v>85</v>
      </c>
      <c r="AV114" s="12" t="s">
        <v>83</v>
      </c>
      <c r="AW114" s="12" t="s">
        <v>35</v>
      </c>
      <c r="AX114" s="12" t="s">
        <v>75</v>
      </c>
      <c r="AY114" s="205" t="s">
        <v>135</v>
      </c>
    </row>
    <row r="115" spans="2:51" s="11" customFormat="1" ht="12">
      <c r="B115" s="184"/>
      <c r="C115" s="185"/>
      <c r="D115" s="186" t="s">
        <v>144</v>
      </c>
      <c r="E115" s="187" t="s">
        <v>1</v>
      </c>
      <c r="F115" s="188" t="s">
        <v>845</v>
      </c>
      <c r="G115" s="185"/>
      <c r="H115" s="189">
        <v>35.055</v>
      </c>
      <c r="I115" s="190"/>
      <c r="J115" s="185"/>
      <c r="K115" s="185"/>
      <c r="L115" s="191"/>
      <c r="M115" s="192"/>
      <c r="N115" s="193"/>
      <c r="O115" s="193"/>
      <c r="P115" s="193"/>
      <c r="Q115" s="193"/>
      <c r="R115" s="193"/>
      <c r="S115" s="193"/>
      <c r="T115" s="194"/>
      <c r="AT115" s="195" t="s">
        <v>144</v>
      </c>
      <c r="AU115" s="195" t="s">
        <v>85</v>
      </c>
      <c r="AV115" s="11" t="s">
        <v>85</v>
      </c>
      <c r="AW115" s="11" t="s">
        <v>35</v>
      </c>
      <c r="AX115" s="11" t="s">
        <v>75</v>
      </c>
      <c r="AY115" s="195" t="s">
        <v>135</v>
      </c>
    </row>
    <row r="116" spans="2:51" s="12" customFormat="1" ht="12">
      <c r="B116" s="196"/>
      <c r="C116" s="197"/>
      <c r="D116" s="186" t="s">
        <v>144</v>
      </c>
      <c r="E116" s="198" t="s">
        <v>1</v>
      </c>
      <c r="F116" s="199" t="s">
        <v>197</v>
      </c>
      <c r="G116" s="197"/>
      <c r="H116" s="198" t="s">
        <v>1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144</v>
      </c>
      <c r="AU116" s="205" t="s">
        <v>85</v>
      </c>
      <c r="AV116" s="12" t="s">
        <v>83</v>
      </c>
      <c r="AW116" s="12" t="s">
        <v>35</v>
      </c>
      <c r="AX116" s="12" t="s">
        <v>75</v>
      </c>
      <c r="AY116" s="205" t="s">
        <v>135</v>
      </c>
    </row>
    <row r="117" spans="2:51" s="11" customFormat="1" ht="12">
      <c r="B117" s="184"/>
      <c r="C117" s="185"/>
      <c r="D117" s="186" t="s">
        <v>144</v>
      </c>
      <c r="E117" s="187" t="s">
        <v>1</v>
      </c>
      <c r="F117" s="188" t="s">
        <v>846</v>
      </c>
      <c r="G117" s="185"/>
      <c r="H117" s="189">
        <v>83.761</v>
      </c>
      <c r="I117" s="190"/>
      <c r="J117" s="185"/>
      <c r="K117" s="185"/>
      <c r="L117" s="191"/>
      <c r="M117" s="192"/>
      <c r="N117" s="193"/>
      <c r="O117" s="193"/>
      <c r="P117" s="193"/>
      <c r="Q117" s="193"/>
      <c r="R117" s="193"/>
      <c r="S117" s="193"/>
      <c r="T117" s="194"/>
      <c r="AT117" s="195" t="s">
        <v>144</v>
      </c>
      <c r="AU117" s="195" t="s">
        <v>85</v>
      </c>
      <c r="AV117" s="11" t="s">
        <v>85</v>
      </c>
      <c r="AW117" s="11" t="s">
        <v>35</v>
      </c>
      <c r="AX117" s="11" t="s">
        <v>75</v>
      </c>
      <c r="AY117" s="195" t="s">
        <v>135</v>
      </c>
    </row>
    <row r="118" spans="2:51" s="13" customFormat="1" ht="12">
      <c r="B118" s="206"/>
      <c r="C118" s="207"/>
      <c r="D118" s="186" t="s">
        <v>144</v>
      </c>
      <c r="E118" s="208" t="s">
        <v>1</v>
      </c>
      <c r="F118" s="209" t="s">
        <v>160</v>
      </c>
      <c r="G118" s="207"/>
      <c r="H118" s="210">
        <v>118.816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144</v>
      </c>
      <c r="AU118" s="216" t="s">
        <v>85</v>
      </c>
      <c r="AV118" s="13" t="s">
        <v>142</v>
      </c>
      <c r="AW118" s="13" t="s">
        <v>35</v>
      </c>
      <c r="AX118" s="13" t="s">
        <v>83</v>
      </c>
      <c r="AY118" s="216" t="s">
        <v>135</v>
      </c>
    </row>
    <row r="119" spans="2:65" s="1" customFormat="1" ht="30.6" customHeight="1">
      <c r="B119" s="32"/>
      <c r="C119" s="172" t="s">
        <v>186</v>
      </c>
      <c r="D119" s="172" t="s">
        <v>137</v>
      </c>
      <c r="E119" s="173" t="s">
        <v>200</v>
      </c>
      <c r="F119" s="174" t="s">
        <v>201</v>
      </c>
      <c r="G119" s="175" t="s">
        <v>152</v>
      </c>
      <c r="H119" s="176">
        <v>43.7</v>
      </c>
      <c r="I119" s="177"/>
      <c r="J119" s="178">
        <f>ROUND(I119*H119,2)</f>
        <v>0</v>
      </c>
      <c r="K119" s="174" t="s">
        <v>141</v>
      </c>
      <c r="L119" s="36"/>
      <c r="M119" s="179" t="s">
        <v>1</v>
      </c>
      <c r="N119" s="180" t="s">
        <v>46</v>
      </c>
      <c r="O119" s="58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AR119" s="15" t="s">
        <v>142</v>
      </c>
      <c r="AT119" s="15" t="s">
        <v>137</v>
      </c>
      <c r="AU119" s="15" t="s">
        <v>85</v>
      </c>
      <c r="AY119" s="15" t="s">
        <v>135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5" t="s">
        <v>83</v>
      </c>
      <c r="BK119" s="183">
        <f>ROUND(I119*H119,2)</f>
        <v>0</v>
      </c>
      <c r="BL119" s="15" t="s">
        <v>142</v>
      </c>
      <c r="BM119" s="15" t="s">
        <v>847</v>
      </c>
    </row>
    <row r="120" spans="2:51" s="12" customFormat="1" ht="12">
      <c r="B120" s="196"/>
      <c r="C120" s="197"/>
      <c r="D120" s="186" t="s">
        <v>144</v>
      </c>
      <c r="E120" s="198" t="s">
        <v>1</v>
      </c>
      <c r="F120" s="199" t="s">
        <v>203</v>
      </c>
      <c r="G120" s="197"/>
      <c r="H120" s="198" t="s">
        <v>1</v>
      </c>
      <c r="I120" s="200"/>
      <c r="J120" s="197"/>
      <c r="K120" s="197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144</v>
      </c>
      <c r="AU120" s="205" t="s">
        <v>85</v>
      </c>
      <c r="AV120" s="12" t="s">
        <v>83</v>
      </c>
      <c r="AW120" s="12" t="s">
        <v>35</v>
      </c>
      <c r="AX120" s="12" t="s">
        <v>75</v>
      </c>
      <c r="AY120" s="205" t="s">
        <v>135</v>
      </c>
    </row>
    <row r="121" spans="2:51" s="11" customFormat="1" ht="12">
      <c r="B121" s="184"/>
      <c r="C121" s="185"/>
      <c r="D121" s="186" t="s">
        <v>144</v>
      </c>
      <c r="E121" s="187" t="s">
        <v>1</v>
      </c>
      <c r="F121" s="188" t="s">
        <v>848</v>
      </c>
      <c r="G121" s="185"/>
      <c r="H121" s="189">
        <v>43.7</v>
      </c>
      <c r="I121" s="190"/>
      <c r="J121" s="185"/>
      <c r="K121" s="185"/>
      <c r="L121" s="191"/>
      <c r="M121" s="192"/>
      <c r="N121" s="193"/>
      <c r="O121" s="193"/>
      <c r="P121" s="193"/>
      <c r="Q121" s="193"/>
      <c r="R121" s="193"/>
      <c r="S121" s="193"/>
      <c r="T121" s="194"/>
      <c r="AT121" s="195" t="s">
        <v>144</v>
      </c>
      <c r="AU121" s="195" t="s">
        <v>85</v>
      </c>
      <c r="AV121" s="11" t="s">
        <v>85</v>
      </c>
      <c r="AW121" s="11" t="s">
        <v>35</v>
      </c>
      <c r="AX121" s="11" t="s">
        <v>83</v>
      </c>
      <c r="AY121" s="195" t="s">
        <v>135</v>
      </c>
    </row>
    <row r="122" spans="2:65" s="1" customFormat="1" ht="30.6" customHeight="1">
      <c r="B122" s="32"/>
      <c r="C122" s="172" t="s">
        <v>191</v>
      </c>
      <c r="D122" s="172" t="s">
        <v>137</v>
      </c>
      <c r="E122" s="173" t="s">
        <v>206</v>
      </c>
      <c r="F122" s="174" t="s">
        <v>207</v>
      </c>
      <c r="G122" s="175" t="s">
        <v>152</v>
      </c>
      <c r="H122" s="176">
        <v>437</v>
      </c>
      <c r="I122" s="177"/>
      <c r="J122" s="178">
        <f>ROUND(I122*H122,2)</f>
        <v>0</v>
      </c>
      <c r="K122" s="174" t="s">
        <v>141</v>
      </c>
      <c r="L122" s="36"/>
      <c r="M122" s="179" t="s">
        <v>1</v>
      </c>
      <c r="N122" s="180" t="s">
        <v>46</v>
      </c>
      <c r="O122" s="58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AR122" s="15" t="s">
        <v>142</v>
      </c>
      <c r="AT122" s="15" t="s">
        <v>137</v>
      </c>
      <c r="AU122" s="15" t="s">
        <v>85</v>
      </c>
      <c r="AY122" s="15" t="s">
        <v>135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5" t="s">
        <v>83</v>
      </c>
      <c r="BK122" s="183">
        <f>ROUND(I122*H122,2)</f>
        <v>0</v>
      </c>
      <c r="BL122" s="15" t="s">
        <v>142</v>
      </c>
      <c r="BM122" s="15" t="s">
        <v>849</v>
      </c>
    </row>
    <row r="123" spans="2:51" s="12" customFormat="1" ht="12">
      <c r="B123" s="196"/>
      <c r="C123" s="197"/>
      <c r="D123" s="186" t="s">
        <v>144</v>
      </c>
      <c r="E123" s="198" t="s">
        <v>1</v>
      </c>
      <c r="F123" s="199" t="s">
        <v>209</v>
      </c>
      <c r="G123" s="197"/>
      <c r="H123" s="198" t="s">
        <v>1</v>
      </c>
      <c r="I123" s="200"/>
      <c r="J123" s="197"/>
      <c r="K123" s="197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144</v>
      </c>
      <c r="AU123" s="205" t="s">
        <v>85</v>
      </c>
      <c r="AV123" s="12" t="s">
        <v>83</v>
      </c>
      <c r="AW123" s="12" t="s">
        <v>35</v>
      </c>
      <c r="AX123" s="12" t="s">
        <v>75</v>
      </c>
      <c r="AY123" s="205" t="s">
        <v>135</v>
      </c>
    </row>
    <row r="124" spans="2:51" s="11" customFormat="1" ht="12">
      <c r="B124" s="184"/>
      <c r="C124" s="185"/>
      <c r="D124" s="186" t="s">
        <v>144</v>
      </c>
      <c r="E124" s="187" t="s">
        <v>1</v>
      </c>
      <c r="F124" s="188" t="s">
        <v>850</v>
      </c>
      <c r="G124" s="185"/>
      <c r="H124" s="189">
        <v>437</v>
      </c>
      <c r="I124" s="190"/>
      <c r="J124" s="185"/>
      <c r="K124" s="185"/>
      <c r="L124" s="191"/>
      <c r="M124" s="192"/>
      <c r="N124" s="193"/>
      <c r="O124" s="193"/>
      <c r="P124" s="193"/>
      <c r="Q124" s="193"/>
      <c r="R124" s="193"/>
      <c r="S124" s="193"/>
      <c r="T124" s="194"/>
      <c r="AT124" s="195" t="s">
        <v>144</v>
      </c>
      <c r="AU124" s="195" t="s">
        <v>85</v>
      </c>
      <c r="AV124" s="11" t="s">
        <v>85</v>
      </c>
      <c r="AW124" s="11" t="s">
        <v>35</v>
      </c>
      <c r="AX124" s="11" t="s">
        <v>83</v>
      </c>
      <c r="AY124" s="195" t="s">
        <v>135</v>
      </c>
    </row>
    <row r="125" spans="2:65" s="1" customFormat="1" ht="20.45" customHeight="1">
      <c r="B125" s="32"/>
      <c r="C125" s="172" t="s">
        <v>199</v>
      </c>
      <c r="D125" s="172" t="s">
        <v>137</v>
      </c>
      <c r="E125" s="173" t="s">
        <v>212</v>
      </c>
      <c r="F125" s="174" t="s">
        <v>213</v>
      </c>
      <c r="G125" s="175" t="s">
        <v>152</v>
      </c>
      <c r="H125" s="176">
        <v>83.761</v>
      </c>
      <c r="I125" s="177"/>
      <c r="J125" s="178">
        <f>ROUND(I125*H125,2)</f>
        <v>0</v>
      </c>
      <c r="K125" s="174" t="s">
        <v>141</v>
      </c>
      <c r="L125" s="36"/>
      <c r="M125" s="179" t="s">
        <v>1</v>
      </c>
      <c r="N125" s="180" t="s">
        <v>46</v>
      </c>
      <c r="O125" s="58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AR125" s="15" t="s">
        <v>142</v>
      </c>
      <c r="AT125" s="15" t="s">
        <v>137</v>
      </c>
      <c r="AU125" s="15" t="s">
        <v>85</v>
      </c>
      <c r="AY125" s="15" t="s">
        <v>135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5" t="s">
        <v>83</v>
      </c>
      <c r="BK125" s="183">
        <f>ROUND(I125*H125,2)</f>
        <v>0</v>
      </c>
      <c r="BL125" s="15" t="s">
        <v>142</v>
      </c>
      <c r="BM125" s="15" t="s">
        <v>851</v>
      </c>
    </row>
    <row r="126" spans="2:51" s="12" customFormat="1" ht="12">
      <c r="B126" s="196"/>
      <c r="C126" s="197"/>
      <c r="D126" s="186" t="s">
        <v>144</v>
      </c>
      <c r="E126" s="198" t="s">
        <v>1</v>
      </c>
      <c r="F126" s="199" t="s">
        <v>852</v>
      </c>
      <c r="G126" s="197"/>
      <c r="H126" s="198" t="s">
        <v>1</v>
      </c>
      <c r="I126" s="200"/>
      <c r="J126" s="197"/>
      <c r="K126" s="197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144</v>
      </c>
      <c r="AU126" s="205" t="s">
        <v>85</v>
      </c>
      <c r="AV126" s="12" t="s">
        <v>83</v>
      </c>
      <c r="AW126" s="12" t="s">
        <v>35</v>
      </c>
      <c r="AX126" s="12" t="s">
        <v>75</v>
      </c>
      <c r="AY126" s="205" t="s">
        <v>135</v>
      </c>
    </row>
    <row r="127" spans="2:51" s="11" customFormat="1" ht="12">
      <c r="B127" s="184"/>
      <c r="C127" s="185"/>
      <c r="D127" s="186" t="s">
        <v>144</v>
      </c>
      <c r="E127" s="187" t="s">
        <v>1</v>
      </c>
      <c r="F127" s="188" t="s">
        <v>846</v>
      </c>
      <c r="G127" s="185"/>
      <c r="H127" s="189">
        <v>83.761</v>
      </c>
      <c r="I127" s="190"/>
      <c r="J127" s="185"/>
      <c r="K127" s="185"/>
      <c r="L127" s="191"/>
      <c r="M127" s="192"/>
      <c r="N127" s="193"/>
      <c r="O127" s="193"/>
      <c r="P127" s="193"/>
      <c r="Q127" s="193"/>
      <c r="R127" s="193"/>
      <c r="S127" s="193"/>
      <c r="T127" s="194"/>
      <c r="AT127" s="195" t="s">
        <v>144</v>
      </c>
      <c r="AU127" s="195" t="s">
        <v>85</v>
      </c>
      <c r="AV127" s="11" t="s">
        <v>85</v>
      </c>
      <c r="AW127" s="11" t="s">
        <v>35</v>
      </c>
      <c r="AX127" s="11" t="s">
        <v>83</v>
      </c>
      <c r="AY127" s="195" t="s">
        <v>135</v>
      </c>
    </row>
    <row r="128" spans="2:65" s="1" customFormat="1" ht="30.6" customHeight="1">
      <c r="B128" s="32"/>
      <c r="C128" s="172" t="s">
        <v>205</v>
      </c>
      <c r="D128" s="172" t="s">
        <v>137</v>
      </c>
      <c r="E128" s="173" t="s">
        <v>217</v>
      </c>
      <c r="F128" s="174" t="s">
        <v>218</v>
      </c>
      <c r="G128" s="175" t="s">
        <v>152</v>
      </c>
      <c r="H128" s="176">
        <v>83.761</v>
      </c>
      <c r="I128" s="177"/>
      <c r="J128" s="178">
        <f>ROUND(I128*H128,2)</f>
        <v>0</v>
      </c>
      <c r="K128" s="174" t="s">
        <v>141</v>
      </c>
      <c r="L128" s="36"/>
      <c r="M128" s="179" t="s">
        <v>1</v>
      </c>
      <c r="N128" s="180" t="s">
        <v>46</v>
      </c>
      <c r="O128" s="58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AR128" s="15" t="s">
        <v>142</v>
      </c>
      <c r="AT128" s="15" t="s">
        <v>137</v>
      </c>
      <c r="AU128" s="15" t="s">
        <v>85</v>
      </c>
      <c r="AY128" s="15" t="s">
        <v>135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5" t="s">
        <v>83</v>
      </c>
      <c r="BK128" s="183">
        <f>ROUND(I128*H128,2)</f>
        <v>0</v>
      </c>
      <c r="BL128" s="15" t="s">
        <v>142</v>
      </c>
      <c r="BM128" s="15" t="s">
        <v>853</v>
      </c>
    </row>
    <row r="129" spans="2:51" s="12" customFormat="1" ht="12">
      <c r="B129" s="196"/>
      <c r="C129" s="197"/>
      <c r="D129" s="186" t="s">
        <v>144</v>
      </c>
      <c r="E129" s="198" t="s">
        <v>1</v>
      </c>
      <c r="F129" s="199" t="s">
        <v>854</v>
      </c>
      <c r="G129" s="197"/>
      <c r="H129" s="198" t="s">
        <v>1</v>
      </c>
      <c r="I129" s="200"/>
      <c r="J129" s="197"/>
      <c r="K129" s="197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144</v>
      </c>
      <c r="AU129" s="205" t="s">
        <v>85</v>
      </c>
      <c r="AV129" s="12" t="s">
        <v>83</v>
      </c>
      <c r="AW129" s="12" t="s">
        <v>35</v>
      </c>
      <c r="AX129" s="12" t="s">
        <v>75</v>
      </c>
      <c r="AY129" s="205" t="s">
        <v>135</v>
      </c>
    </row>
    <row r="130" spans="2:51" s="12" customFormat="1" ht="12">
      <c r="B130" s="196"/>
      <c r="C130" s="197"/>
      <c r="D130" s="186" t="s">
        <v>144</v>
      </c>
      <c r="E130" s="198" t="s">
        <v>1</v>
      </c>
      <c r="F130" s="199" t="s">
        <v>855</v>
      </c>
      <c r="G130" s="197"/>
      <c r="H130" s="198" t="s">
        <v>1</v>
      </c>
      <c r="I130" s="200"/>
      <c r="J130" s="197"/>
      <c r="K130" s="197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144</v>
      </c>
      <c r="AU130" s="205" t="s">
        <v>85</v>
      </c>
      <c r="AV130" s="12" t="s">
        <v>83</v>
      </c>
      <c r="AW130" s="12" t="s">
        <v>35</v>
      </c>
      <c r="AX130" s="12" t="s">
        <v>75</v>
      </c>
      <c r="AY130" s="205" t="s">
        <v>135</v>
      </c>
    </row>
    <row r="131" spans="2:51" s="11" customFormat="1" ht="12">
      <c r="B131" s="184"/>
      <c r="C131" s="185"/>
      <c r="D131" s="186" t="s">
        <v>144</v>
      </c>
      <c r="E131" s="187" t="s">
        <v>1</v>
      </c>
      <c r="F131" s="188" t="s">
        <v>856</v>
      </c>
      <c r="G131" s="185"/>
      <c r="H131" s="189">
        <v>10.681</v>
      </c>
      <c r="I131" s="190"/>
      <c r="J131" s="185"/>
      <c r="K131" s="185"/>
      <c r="L131" s="191"/>
      <c r="M131" s="192"/>
      <c r="N131" s="193"/>
      <c r="O131" s="193"/>
      <c r="P131" s="193"/>
      <c r="Q131" s="193"/>
      <c r="R131" s="193"/>
      <c r="S131" s="193"/>
      <c r="T131" s="194"/>
      <c r="AT131" s="195" t="s">
        <v>144</v>
      </c>
      <c r="AU131" s="195" t="s">
        <v>85</v>
      </c>
      <c r="AV131" s="11" t="s">
        <v>85</v>
      </c>
      <c r="AW131" s="11" t="s">
        <v>35</v>
      </c>
      <c r="AX131" s="11" t="s">
        <v>75</v>
      </c>
      <c r="AY131" s="195" t="s">
        <v>135</v>
      </c>
    </row>
    <row r="132" spans="2:51" s="12" customFormat="1" ht="12">
      <c r="B132" s="196"/>
      <c r="C132" s="197"/>
      <c r="D132" s="186" t="s">
        <v>144</v>
      </c>
      <c r="E132" s="198" t="s">
        <v>1</v>
      </c>
      <c r="F132" s="199" t="s">
        <v>223</v>
      </c>
      <c r="G132" s="197"/>
      <c r="H132" s="198" t="s">
        <v>1</v>
      </c>
      <c r="I132" s="200"/>
      <c r="J132" s="197"/>
      <c r="K132" s="197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144</v>
      </c>
      <c r="AU132" s="205" t="s">
        <v>85</v>
      </c>
      <c r="AV132" s="12" t="s">
        <v>83</v>
      </c>
      <c r="AW132" s="12" t="s">
        <v>35</v>
      </c>
      <c r="AX132" s="12" t="s">
        <v>75</v>
      </c>
      <c r="AY132" s="205" t="s">
        <v>135</v>
      </c>
    </row>
    <row r="133" spans="2:51" s="11" customFormat="1" ht="12">
      <c r="B133" s="184"/>
      <c r="C133" s="185"/>
      <c r="D133" s="186" t="s">
        <v>144</v>
      </c>
      <c r="E133" s="187" t="s">
        <v>1</v>
      </c>
      <c r="F133" s="188" t="s">
        <v>857</v>
      </c>
      <c r="G133" s="185"/>
      <c r="H133" s="189">
        <v>73.08</v>
      </c>
      <c r="I133" s="190"/>
      <c r="J133" s="185"/>
      <c r="K133" s="185"/>
      <c r="L133" s="191"/>
      <c r="M133" s="192"/>
      <c r="N133" s="193"/>
      <c r="O133" s="193"/>
      <c r="P133" s="193"/>
      <c r="Q133" s="193"/>
      <c r="R133" s="193"/>
      <c r="S133" s="193"/>
      <c r="T133" s="194"/>
      <c r="AT133" s="195" t="s">
        <v>144</v>
      </c>
      <c r="AU133" s="195" t="s">
        <v>85</v>
      </c>
      <c r="AV133" s="11" t="s">
        <v>85</v>
      </c>
      <c r="AW133" s="11" t="s">
        <v>35</v>
      </c>
      <c r="AX133" s="11" t="s">
        <v>75</v>
      </c>
      <c r="AY133" s="195" t="s">
        <v>135</v>
      </c>
    </row>
    <row r="134" spans="2:51" s="13" customFormat="1" ht="12">
      <c r="B134" s="206"/>
      <c r="C134" s="207"/>
      <c r="D134" s="186" t="s">
        <v>144</v>
      </c>
      <c r="E134" s="208" t="s">
        <v>1</v>
      </c>
      <c r="F134" s="209" t="s">
        <v>160</v>
      </c>
      <c r="G134" s="207"/>
      <c r="H134" s="210">
        <v>83.761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144</v>
      </c>
      <c r="AU134" s="216" t="s">
        <v>85</v>
      </c>
      <c r="AV134" s="13" t="s">
        <v>142</v>
      </c>
      <c r="AW134" s="13" t="s">
        <v>35</v>
      </c>
      <c r="AX134" s="13" t="s">
        <v>83</v>
      </c>
      <c r="AY134" s="216" t="s">
        <v>135</v>
      </c>
    </row>
    <row r="135" spans="2:65" s="1" customFormat="1" ht="20.45" customHeight="1">
      <c r="B135" s="32"/>
      <c r="C135" s="172" t="s">
        <v>211</v>
      </c>
      <c r="D135" s="172" t="s">
        <v>137</v>
      </c>
      <c r="E135" s="173" t="s">
        <v>228</v>
      </c>
      <c r="F135" s="174" t="s">
        <v>229</v>
      </c>
      <c r="G135" s="175" t="s">
        <v>140</v>
      </c>
      <c r="H135" s="176">
        <v>437</v>
      </c>
      <c r="I135" s="177"/>
      <c r="J135" s="178">
        <f>ROUND(I135*H135,2)</f>
        <v>0</v>
      </c>
      <c r="K135" s="174" t="s">
        <v>141</v>
      </c>
      <c r="L135" s="36"/>
      <c r="M135" s="179" t="s">
        <v>1</v>
      </c>
      <c r="N135" s="180" t="s">
        <v>46</v>
      </c>
      <c r="O135" s="58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AR135" s="15" t="s">
        <v>142</v>
      </c>
      <c r="AT135" s="15" t="s">
        <v>137</v>
      </c>
      <c r="AU135" s="15" t="s">
        <v>85</v>
      </c>
      <c r="AY135" s="15" t="s">
        <v>135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5" t="s">
        <v>83</v>
      </c>
      <c r="BK135" s="183">
        <f>ROUND(I135*H135,2)</f>
        <v>0</v>
      </c>
      <c r="BL135" s="15" t="s">
        <v>142</v>
      </c>
      <c r="BM135" s="15" t="s">
        <v>858</v>
      </c>
    </row>
    <row r="136" spans="2:51" s="12" customFormat="1" ht="12">
      <c r="B136" s="196"/>
      <c r="C136" s="197"/>
      <c r="D136" s="186" t="s">
        <v>144</v>
      </c>
      <c r="E136" s="198" t="s">
        <v>1</v>
      </c>
      <c r="F136" s="199" t="s">
        <v>231</v>
      </c>
      <c r="G136" s="197"/>
      <c r="H136" s="198" t="s">
        <v>1</v>
      </c>
      <c r="I136" s="200"/>
      <c r="J136" s="197"/>
      <c r="K136" s="197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144</v>
      </c>
      <c r="AU136" s="205" t="s">
        <v>85</v>
      </c>
      <c r="AV136" s="12" t="s">
        <v>83</v>
      </c>
      <c r="AW136" s="12" t="s">
        <v>35</v>
      </c>
      <c r="AX136" s="12" t="s">
        <v>75</v>
      </c>
      <c r="AY136" s="205" t="s">
        <v>135</v>
      </c>
    </row>
    <row r="137" spans="2:51" s="11" customFormat="1" ht="12">
      <c r="B137" s="184"/>
      <c r="C137" s="185"/>
      <c r="D137" s="186" t="s">
        <v>144</v>
      </c>
      <c r="E137" s="187" t="s">
        <v>1</v>
      </c>
      <c r="F137" s="188" t="s">
        <v>859</v>
      </c>
      <c r="G137" s="185"/>
      <c r="H137" s="189">
        <v>437</v>
      </c>
      <c r="I137" s="190"/>
      <c r="J137" s="185"/>
      <c r="K137" s="185"/>
      <c r="L137" s="191"/>
      <c r="M137" s="192"/>
      <c r="N137" s="193"/>
      <c r="O137" s="193"/>
      <c r="P137" s="193"/>
      <c r="Q137" s="193"/>
      <c r="R137" s="193"/>
      <c r="S137" s="193"/>
      <c r="T137" s="194"/>
      <c r="AT137" s="195" t="s">
        <v>144</v>
      </c>
      <c r="AU137" s="195" t="s">
        <v>85</v>
      </c>
      <c r="AV137" s="11" t="s">
        <v>85</v>
      </c>
      <c r="AW137" s="11" t="s">
        <v>35</v>
      </c>
      <c r="AX137" s="11" t="s">
        <v>75</v>
      </c>
      <c r="AY137" s="195" t="s">
        <v>135</v>
      </c>
    </row>
    <row r="138" spans="2:51" s="13" customFormat="1" ht="12">
      <c r="B138" s="206"/>
      <c r="C138" s="207"/>
      <c r="D138" s="186" t="s">
        <v>144</v>
      </c>
      <c r="E138" s="208" t="s">
        <v>1</v>
      </c>
      <c r="F138" s="209" t="s">
        <v>160</v>
      </c>
      <c r="G138" s="207"/>
      <c r="H138" s="210">
        <v>437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144</v>
      </c>
      <c r="AU138" s="216" t="s">
        <v>85</v>
      </c>
      <c r="AV138" s="13" t="s">
        <v>142</v>
      </c>
      <c r="AW138" s="13" t="s">
        <v>35</v>
      </c>
      <c r="AX138" s="13" t="s">
        <v>83</v>
      </c>
      <c r="AY138" s="216" t="s">
        <v>135</v>
      </c>
    </row>
    <row r="139" spans="2:65" s="1" customFormat="1" ht="20.45" customHeight="1">
      <c r="B139" s="32"/>
      <c r="C139" s="217" t="s">
        <v>216</v>
      </c>
      <c r="D139" s="217" t="s">
        <v>233</v>
      </c>
      <c r="E139" s="218" t="s">
        <v>234</v>
      </c>
      <c r="F139" s="219" t="s">
        <v>235</v>
      </c>
      <c r="G139" s="220" t="s">
        <v>236</v>
      </c>
      <c r="H139" s="221">
        <v>78.66</v>
      </c>
      <c r="I139" s="222"/>
      <c r="J139" s="223">
        <f>ROUND(I139*H139,2)</f>
        <v>0</v>
      </c>
      <c r="K139" s="219" t="s">
        <v>141</v>
      </c>
      <c r="L139" s="224"/>
      <c r="M139" s="225" t="s">
        <v>1</v>
      </c>
      <c r="N139" s="226" t="s">
        <v>46</v>
      </c>
      <c r="O139" s="58"/>
      <c r="P139" s="181">
        <f>O139*H139</f>
        <v>0</v>
      </c>
      <c r="Q139" s="181">
        <v>1</v>
      </c>
      <c r="R139" s="181">
        <f>Q139*H139</f>
        <v>78.66</v>
      </c>
      <c r="S139" s="181">
        <v>0</v>
      </c>
      <c r="T139" s="182">
        <f>S139*H139</f>
        <v>0</v>
      </c>
      <c r="AR139" s="15" t="s">
        <v>186</v>
      </c>
      <c r="AT139" s="15" t="s">
        <v>233</v>
      </c>
      <c r="AU139" s="15" t="s">
        <v>85</v>
      </c>
      <c r="AY139" s="15" t="s">
        <v>135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5" t="s">
        <v>83</v>
      </c>
      <c r="BK139" s="183">
        <f>ROUND(I139*H139,2)</f>
        <v>0</v>
      </c>
      <c r="BL139" s="15" t="s">
        <v>142</v>
      </c>
      <c r="BM139" s="15" t="s">
        <v>860</v>
      </c>
    </row>
    <row r="140" spans="2:51" s="11" customFormat="1" ht="12">
      <c r="B140" s="184"/>
      <c r="C140" s="185"/>
      <c r="D140" s="186" t="s">
        <v>144</v>
      </c>
      <c r="E140" s="187" t="s">
        <v>1</v>
      </c>
      <c r="F140" s="188" t="s">
        <v>861</v>
      </c>
      <c r="G140" s="185"/>
      <c r="H140" s="189">
        <v>78.66</v>
      </c>
      <c r="I140" s="190"/>
      <c r="J140" s="185"/>
      <c r="K140" s="185"/>
      <c r="L140" s="191"/>
      <c r="M140" s="192"/>
      <c r="N140" s="193"/>
      <c r="O140" s="193"/>
      <c r="P140" s="193"/>
      <c r="Q140" s="193"/>
      <c r="R140" s="193"/>
      <c r="S140" s="193"/>
      <c r="T140" s="194"/>
      <c r="AT140" s="195" t="s">
        <v>144</v>
      </c>
      <c r="AU140" s="195" t="s">
        <v>85</v>
      </c>
      <c r="AV140" s="11" t="s">
        <v>85</v>
      </c>
      <c r="AW140" s="11" t="s">
        <v>35</v>
      </c>
      <c r="AX140" s="11" t="s">
        <v>83</v>
      </c>
      <c r="AY140" s="195" t="s">
        <v>135</v>
      </c>
    </row>
    <row r="141" spans="2:65" s="1" customFormat="1" ht="20.45" customHeight="1">
      <c r="B141" s="32"/>
      <c r="C141" s="172" t="s">
        <v>227</v>
      </c>
      <c r="D141" s="172" t="s">
        <v>137</v>
      </c>
      <c r="E141" s="173" t="s">
        <v>240</v>
      </c>
      <c r="F141" s="174" t="s">
        <v>241</v>
      </c>
      <c r="G141" s="175" t="s">
        <v>140</v>
      </c>
      <c r="H141" s="176">
        <v>437</v>
      </c>
      <c r="I141" s="177"/>
      <c r="J141" s="178">
        <f>ROUND(I141*H141,2)</f>
        <v>0</v>
      </c>
      <c r="K141" s="174" t="s">
        <v>141</v>
      </c>
      <c r="L141" s="36"/>
      <c r="M141" s="179" t="s">
        <v>1</v>
      </c>
      <c r="N141" s="180" t="s">
        <v>46</v>
      </c>
      <c r="O141" s="58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AR141" s="15" t="s">
        <v>142</v>
      </c>
      <c r="AT141" s="15" t="s">
        <v>137</v>
      </c>
      <c r="AU141" s="15" t="s">
        <v>85</v>
      </c>
      <c r="AY141" s="15" t="s">
        <v>135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5" t="s">
        <v>83</v>
      </c>
      <c r="BK141" s="183">
        <f>ROUND(I141*H141,2)</f>
        <v>0</v>
      </c>
      <c r="BL141" s="15" t="s">
        <v>142</v>
      </c>
      <c r="BM141" s="15" t="s">
        <v>862</v>
      </c>
    </row>
    <row r="142" spans="2:51" s="12" customFormat="1" ht="12">
      <c r="B142" s="196"/>
      <c r="C142" s="197"/>
      <c r="D142" s="186" t="s">
        <v>144</v>
      </c>
      <c r="E142" s="198" t="s">
        <v>1</v>
      </c>
      <c r="F142" s="199" t="s">
        <v>231</v>
      </c>
      <c r="G142" s="197"/>
      <c r="H142" s="198" t="s">
        <v>1</v>
      </c>
      <c r="I142" s="200"/>
      <c r="J142" s="197"/>
      <c r="K142" s="197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144</v>
      </c>
      <c r="AU142" s="205" t="s">
        <v>85</v>
      </c>
      <c r="AV142" s="12" t="s">
        <v>83</v>
      </c>
      <c r="AW142" s="12" t="s">
        <v>35</v>
      </c>
      <c r="AX142" s="12" t="s">
        <v>75</v>
      </c>
      <c r="AY142" s="205" t="s">
        <v>135</v>
      </c>
    </row>
    <row r="143" spans="2:51" s="11" customFormat="1" ht="12">
      <c r="B143" s="184"/>
      <c r="C143" s="185"/>
      <c r="D143" s="186" t="s">
        <v>144</v>
      </c>
      <c r="E143" s="187" t="s">
        <v>1</v>
      </c>
      <c r="F143" s="188" t="s">
        <v>863</v>
      </c>
      <c r="G143" s="185"/>
      <c r="H143" s="189">
        <v>437</v>
      </c>
      <c r="I143" s="190"/>
      <c r="J143" s="185"/>
      <c r="K143" s="185"/>
      <c r="L143" s="191"/>
      <c r="M143" s="192"/>
      <c r="N143" s="193"/>
      <c r="O143" s="193"/>
      <c r="P143" s="193"/>
      <c r="Q143" s="193"/>
      <c r="R143" s="193"/>
      <c r="S143" s="193"/>
      <c r="T143" s="194"/>
      <c r="AT143" s="195" t="s">
        <v>144</v>
      </c>
      <c r="AU143" s="195" t="s">
        <v>85</v>
      </c>
      <c r="AV143" s="11" t="s">
        <v>85</v>
      </c>
      <c r="AW143" s="11" t="s">
        <v>35</v>
      </c>
      <c r="AX143" s="11" t="s">
        <v>75</v>
      </c>
      <c r="AY143" s="195" t="s">
        <v>135</v>
      </c>
    </row>
    <row r="144" spans="2:51" s="13" customFormat="1" ht="12">
      <c r="B144" s="206"/>
      <c r="C144" s="207"/>
      <c r="D144" s="186" t="s">
        <v>144</v>
      </c>
      <c r="E144" s="208" t="s">
        <v>1</v>
      </c>
      <c r="F144" s="209" t="s">
        <v>160</v>
      </c>
      <c r="G144" s="207"/>
      <c r="H144" s="210">
        <v>437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144</v>
      </c>
      <c r="AU144" s="216" t="s">
        <v>85</v>
      </c>
      <c r="AV144" s="13" t="s">
        <v>142</v>
      </c>
      <c r="AW144" s="13" t="s">
        <v>35</v>
      </c>
      <c r="AX144" s="13" t="s">
        <v>83</v>
      </c>
      <c r="AY144" s="216" t="s">
        <v>135</v>
      </c>
    </row>
    <row r="145" spans="2:65" s="1" customFormat="1" ht="20.45" customHeight="1">
      <c r="B145" s="32"/>
      <c r="C145" s="217" t="s">
        <v>8</v>
      </c>
      <c r="D145" s="217" t="s">
        <v>233</v>
      </c>
      <c r="E145" s="218" t="s">
        <v>244</v>
      </c>
      <c r="F145" s="219" t="s">
        <v>245</v>
      </c>
      <c r="G145" s="220" t="s">
        <v>246</v>
      </c>
      <c r="H145" s="221">
        <v>13.11</v>
      </c>
      <c r="I145" s="222"/>
      <c r="J145" s="223">
        <f>ROUND(I145*H145,2)</f>
        <v>0</v>
      </c>
      <c r="K145" s="219" t="s">
        <v>141</v>
      </c>
      <c r="L145" s="224"/>
      <c r="M145" s="225" t="s">
        <v>1</v>
      </c>
      <c r="N145" s="226" t="s">
        <v>46</v>
      </c>
      <c r="O145" s="58"/>
      <c r="P145" s="181">
        <f>O145*H145</f>
        <v>0</v>
      </c>
      <c r="Q145" s="181">
        <v>0.001</v>
      </c>
      <c r="R145" s="181">
        <f>Q145*H145</f>
        <v>0.01311</v>
      </c>
      <c r="S145" s="181">
        <v>0</v>
      </c>
      <c r="T145" s="182">
        <f>S145*H145</f>
        <v>0</v>
      </c>
      <c r="AR145" s="15" t="s">
        <v>186</v>
      </c>
      <c r="AT145" s="15" t="s">
        <v>233</v>
      </c>
      <c r="AU145" s="15" t="s">
        <v>85</v>
      </c>
      <c r="AY145" s="15" t="s">
        <v>135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5" t="s">
        <v>83</v>
      </c>
      <c r="BK145" s="183">
        <f>ROUND(I145*H145,2)</f>
        <v>0</v>
      </c>
      <c r="BL145" s="15" t="s">
        <v>142</v>
      </c>
      <c r="BM145" s="15" t="s">
        <v>864</v>
      </c>
    </row>
    <row r="146" spans="2:51" s="11" customFormat="1" ht="12">
      <c r="B146" s="184"/>
      <c r="C146" s="185"/>
      <c r="D146" s="186" t="s">
        <v>144</v>
      </c>
      <c r="E146" s="187" t="s">
        <v>1</v>
      </c>
      <c r="F146" s="188" t="s">
        <v>865</v>
      </c>
      <c r="G146" s="185"/>
      <c r="H146" s="189">
        <v>13.11</v>
      </c>
      <c r="I146" s="190"/>
      <c r="J146" s="185"/>
      <c r="K146" s="185"/>
      <c r="L146" s="191"/>
      <c r="M146" s="192"/>
      <c r="N146" s="193"/>
      <c r="O146" s="193"/>
      <c r="P146" s="193"/>
      <c r="Q146" s="193"/>
      <c r="R146" s="193"/>
      <c r="S146" s="193"/>
      <c r="T146" s="194"/>
      <c r="AT146" s="195" t="s">
        <v>144</v>
      </c>
      <c r="AU146" s="195" t="s">
        <v>85</v>
      </c>
      <c r="AV146" s="11" t="s">
        <v>85</v>
      </c>
      <c r="AW146" s="11" t="s">
        <v>35</v>
      </c>
      <c r="AX146" s="11" t="s">
        <v>83</v>
      </c>
      <c r="AY146" s="195" t="s">
        <v>135</v>
      </c>
    </row>
    <row r="147" spans="2:65" s="1" customFormat="1" ht="20.45" customHeight="1">
      <c r="B147" s="32"/>
      <c r="C147" s="172" t="s">
        <v>239</v>
      </c>
      <c r="D147" s="172" t="s">
        <v>137</v>
      </c>
      <c r="E147" s="173" t="s">
        <v>250</v>
      </c>
      <c r="F147" s="174" t="s">
        <v>251</v>
      </c>
      <c r="G147" s="175" t="s">
        <v>140</v>
      </c>
      <c r="H147" s="176">
        <v>143.9</v>
      </c>
      <c r="I147" s="177"/>
      <c r="J147" s="178">
        <f>ROUND(I147*H147,2)</f>
        <v>0</v>
      </c>
      <c r="K147" s="174" t="s">
        <v>141</v>
      </c>
      <c r="L147" s="36"/>
      <c r="M147" s="179" t="s">
        <v>1</v>
      </c>
      <c r="N147" s="180" t="s">
        <v>46</v>
      </c>
      <c r="O147" s="58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AR147" s="15" t="s">
        <v>142</v>
      </c>
      <c r="AT147" s="15" t="s">
        <v>137</v>
      </c>
      <c r="AU147" s="15" t="s">
        <v>85</v>
      </c>
      <c r="AY147" s="15" t="s">
        <v>135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5" t="s">
        <v>83</v>
      </c>
      <c r="BK147" s="183">
        <f>ROUND(I147*H147,2)</f>
        <v>0</v>
      </c>
      <c r="BL147" s="15" t="s">
        <v>142</v>
      </c>
      <c r="BM147" s="15" t="s">
        <v>866</v>
      </c>
    </row>
    <row r="148" spans="2:51" s="11" customFormat="1" ht="12">
      <c r="B148" s="184"/>
      <c r="C148" s="185"/>
      <c r="D148" s="186" t="s">
        <v>144</v>
      </c>
      <c r="E148" s="187" t="s">
        <v>1</v>
      </c>
      <c r="F148" s="188" t="s">
        <v>867</v>
      </c>
      <c r="G148" s="185"/>
      <c r="H148" s="189">
        <v>143.9</v>
      </c>
      <c r="I148" s="190"/>
      <c r="J148" s="185"/>
      <c r="K148" s="185"/>
      <c r="L148" s="191"/>
      <c r="M148" s="192"/>
      <c r="N148" s="193"/>
      <c r="O148" s="193"/>
      <c r="P148" s="193"/>
      <c r="Q148" s="193"/>
      <c r="R148" s="193"/>
      <c r="S148" s="193"/>
      <c r="T148" s="194"/>
      <c r="AT148" s="195" t="s">
        <v>144</v>
      </c>
      <c r="AU148" s="195" t="s">
        <v>85</v>
      </c>
      <c r="AV148" s="11" t="s">
        <v>85</v>
      </c>
      <c r="AW148" s="11" t="s">
        <v>35</v>
      </c>
      <c r="AX148" s="11" t="s">
        <v>83</v>
      </c>
      <c r="AY148" s="195" t="s">
        <v>135</v>
      </c>
    </row>
    <row r="149" spans="2:65" s="1" customFormat="1" ht="20.45" customHeight="1">
      <c r="B149" s="32"/>
      <c r="C149" s="172" t="s">
        <v>243</v>
      </c>
      <c r="D149" s="172" t="s">
        <v>137</v>
      </c>
      <c r="E149" s="173" t="s">
        <v>255</v>
      </c>
      <c r="F149" s="174" t="s">
        <v>256</v>
      </c>
      <c r="G149" s="175" t="s">
        <v>257</v>
      </c>
      <c r="H149" s="176">
        <v>4</v>
      </c>
      <c r="I149" s="177"/>
      <c r="J149" s="178">
        <f>ROUND(I149*H149,2)</f>
        <v>0</v>
      </c>
      <c r="K149" s="174" t="s">
        <v>141</v>
      </c>
      <c r="L149" s="36"/>
      <c r="M149" s="179" t="s">
        <v>1</v>
      </c>
      <c r="N149" s="180" t="s">
        <v>46</v>
      </c>
      <c r="O149" s="58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AR149" s="15" t="s">
        <v>142</v>
      </c>
      <c r="AT149" s="15" t="s">
        <v>137</v>
      </c>
      <c r="AU149" s="15" t="s">
        <v>85</v>
      </c>
      <c r="AY149" s="15" t="s">
        <v>135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5" t="s">
        <v>83</v>
      </c>
      <c r="BK149" s="183">
        <f>ROUND(I149*H149,2)</f>
        <v>0</v>
      </c>
      <c r="BL149" s="15" t="s">
        <v>142</v>
      </c>
      <c r="BM149" s="15" t="s">
        <v>868</v>
      </c>
    </row>
    <row r="150" spans="2:51" s="11" customFormat="1" ht="12">
      <c r="B150" s="184"/>
      <c r="C150" s="185"/>
      <c r="D150" s="186" t="s">
        <v>144</v>
      </c>
      <c r="E150" s="187" t="s">
        <v>1</v>
      </c>
      <c r="F150" s="188" t="s">
        <v>142</v>
      </c>
      <c r="G150" s="185"/>
      <c r="H150" s="189">
        <v>4</v>
      </c>
      <c r="I150" s="190"/>
      <c r="J150" s="185"/>
      <c r="K150" s="185"/>
      <c r="L150" s="191"/>
      <c r="M150" s="192"/>
      <c r="N150" s="193"/>
      <c r="O150" s="193"/>
      <c r="P150" s="193"/>
      <c r="Q150" s="193"/>
      <c r="R150" s="193"/>
      <c r="S150" s="193"/>
      <c r="T150" s="194"/>
      <c r="AT150" s="195" t="s">
        <v>144</v>
      </c>
      <c r="AU150" s="195" t="s">
        <v>85</v>
      </c>
      <c r="AV150" s="11" t="s">
        <v>85</v>
      </c>
      <c r="AW150" s="11" t="s">
        <v>35</v>
      </c>
      <c r="AX150" s="11" t="s">
        <v>83</v>
      </c>
      <c r="AY150" s="195" t="s">
        <v>135</v>
      </c>
    </row>
    <row r="151" spans="2:65" s="1" customFormat="1" ht="20.45" customHeight="1">
      <c r="B151" s="32"/>
      <c r="C151" s="217" t="s">
        <v>249</v>
      </c>
      <c r="D151" s="217" t="s">
        <v>233</v>
      </c>
      <c r="E151" s="218" t="s">
        <v>260</v>
      </c>
      <c r="F151" s="219" t="s">
        <v>261</v>
      </c>
      <c r="G151" s="220" t="s">
        <v>152</v>
      </c>
      <c r="H151" s="221">
        <v>2</v>
      </c>
      <c r="I151" s="222"/>
      <c r="J151" s="223">
        <f>ROUND(I151*H151,2)</f>
        <v>0</v>
      </c>
      <c r="K151" s="219" t="s">
        <v>141</v>
      </c>
      <c r="L151" s="224"/>
      <c r="M151" s="225" t="s">
        <v>1</v>
      </c>
      <c r="N151" s="226" t="s">
        <v>46</v>
      </c>
      <c r="O151" s="58"/>
      <c r="P151" s="181">
        <f>O151*H151</f>
        <v>0</v>
      </c>
      <c r="Q151" s="181">
        <v>0.22</v>
      </c>
      <c r="R151" s="181">
        <f>Q151*H151</f>
        <v>0.44</v>
      </c>
      <c r="S151" s="181">
        <v>0</v>
      </c>
      <c r="T151" s="182">
        <f>S151*H151</f>
        <v>0</v>
      </c>
      <c r="AR151" s="15" t="s">
        <v>186</v>
      </c>
      <c r="AT151" s="15" t="s">
        <v>233</v>
      </c>
      <c r="AU151" s="15" t="s">
        <v>85</v>
      </c>
      <c r="AY151" s="15" t="s">
        <v>135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5" t="s">
        <v>83</v>
      </c>
      <c r="BK151" s="183">
        <f>ROUND(I151*H151,2)</f>
        <v>0</v>
      </c>
      <c r="BL151" s="15" t="s">
        <v>142</v>
      </c>
      <c r="BM151" s="15" t="s">
        <v>869</v>
      </c>
    </row>
    <row r="152" spans="2:51" s="11" customFormat="1" ht="12">
      <c r="B152" s="184"/>
      <c r="C152" s="185"/>
      <c r="D152" s="186" t="s">
        <v>144</v>
      </c>
      <c r="E152" s="187" t="s">
        <v>1</v>
      </c>
      <c r="F152" s="188" t="s">
        <v>870</v>
      </c>
      <c r="G152" s="185"/>
      <c r="H152" s="189">
        <v>2</v>
      </c>
      <c r="I152" s="190"/>
      <c r="J152" s="185"/>
      <c r="K152" s="185"/>
      <c r="L152" s="191"/>
      <c r="M152" s="192"/>
      <c r="N152" s="193"/>
      <c r="O152" s="193"/>
      <c r="P152" s="193"/>
      <c r="Q152" s="193"/>
      <c r="R152" s="193"/>
      <c r="S152" s="193"/>
      <c r="T152" s="194"/>
      <c r="AT152" s="195" t="s">
        <v>144</v>
      </c>
      <c r="AU152" s="195" t="s">
        <v>85</v>
      </c>
      <c r="AV152" s="11" t="s">
        <v>85</v>
      </c>
      <c r="AW152" s="11" t="s">
        <v>35</v>
      </c>
      <c r="AX152" s="11" t="s">
        <v>83</v>
      </c>
      <c r="AY152" s="195" t="s">
        <v>135</v>
      </c>
    </row>
    <row r="153" spans="2:65" s="1" customFormat="1" ht="20.45" customHeight="1">
      <c r="B153" s="32"/>
      <c r="C153" s="172" t="s">
        <v>254</v>
      </c>
      <c r="D153" s="172" t="s">
        <v>137</v>
      </c>
      <c r="E153" s="173" t="s">
        <v>273</v>
      </c>
      <c r="F153" s="174" t="s">
        <v>274</v>
      </c>
      <c r="G153" s="175" t="s">
        <v>257</v>
      </c>
      <c r="H153" s="176">
        <v>4</v>
      </c>
      <c r="I153" s="177"/>
      <c r="J153" s="178">
        <f>ROUND(I153*H153,2)</f>
        <v>0</v>
      </c>
      <c r="K153" s="174" t="s">
        <v>141</v>
      </c>
      <c r="L153" s="36"/>
      <c r="M153" s="179" t="s">
        <v>1</v>
      </c>
      <c r="N153" s="180" t="s">
        <v>46</v>
      </c>
      <c r="O153" s="58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AR153" s="15" t="s">
        <v>142</v>
      </c>
      <c r="AT153" s="15" t="s">
        <v>137</v>
      </c>
      <c r="AU153" s="15" t="s">
        <v>85</v>
      </c>
      <c r="AY153" s="15" t="s">
        <v>135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5" t="s">
        <v>83</v>
      </c>
      <c r="BK153" s="183">
        <f>ROUND(I153*H153,2)</f>
        <v>0</v>
      </c>
      <c r="BL153" s="15" t="s">
        <v>142</v>
      </c>
      <c r="BM153" s="15" t="s">
        <v>871</v>
      </c>
    </row>
    <row r="154" spans="2:51" s="11" customFormat="1" ht="12">
      <c r="B154" s="184"/>
      <c r="C154" s="185"/>
      <c r="D154" s="186" t="s">
        <v>144</v>
      </c>
      <c r="E154" s="187" t="s">
        <v>1</v>
      </c>
      <c r="F154" s="188" t="s">
        <v>142</v>
      </c>
      <c r="G154" s="185"/>
      <c r="H154" s="189">
        <v>4</v>
      </c>
      <c r="I154" s="190"/>
      <c r="J154" s="185"/>
      <c r="K154" s="185"/>
      <c r="L154" s="191"/>
      <c r="M154" s="192"/>
      <c r="N154" s="193"/>
      <c r="O154" s="193"/>
      <c r="P154" s="193"/>
      <c r="Q154" s="193"/>
      <c r="R154" s="193"/>
      <c r="S154" s="193"/>
      <c r="T154" s="194"/>
      <c r="AT154" s="195" t="s">
        <v>144</v>
      </c>
      <c r="AU154" s="195" t="s">
        <v>85</v>
      </c>
      <c r="AV154" s="11" t="s">
        <v>85</v>
      </c>
      <c r="AW154" s="11" t="s">
        <v>35</v>
      </c>
      <c r="AX154" s="11" t="s">
        <v>83</v>
      </c>
      <c r="AY154" s="195" t="s">
        <v>135</v>
      </c>
    </row>
    <row r="155" spans="2:65" s="1" customFormat="1" ht="20.45" customHeight="1">
      <c r="B155" s="32"/>
      <c r="C155" s="217" t="s">
        <v>259</v>
      </c>
      <c r="D155" s="217" t="s">
        <v>233</v>
      </c>
      <c r="E155" s="218" t="s">
        <v>872</v>
      </c>
      <c r="F155" s="219" t="s">
        <v>873</v>
      </c>
      <c r="G155" s="220" t="s">
        <v>257</v>
      </c>
      <c r="H155" s="221">
        <v>4</v>
      </c>
      <c r="I155" s="222"/>
      <c r="J155" s="223">
        <f>ROUND(I155*H155,2)</f>
        <v>0</v>
      </c>
      <c r="K155" s="219" t="s">
        <v>141</v>
      </c>
      <c r="L155" s="224"/>
      <c r="M155" s="225" t="s">
        <v>1</v>
      </c>
      <c r="N155" s="226" t="s">
        <v>46</v>
      </c>
      <c r="O155" s="58"/>
      <c r="P155" s="181">
        <f>O155*H155</f>
        <v>0</v>
      </c>
      <c r="Q155" s="181">
        <v>0.027</v>
      </c>
      <c r="R155" s="181">
        <f>Q155*H155</f>
        <v>0.108</v>
      </c>
      <c r="S155" s="181">
        <v>0</v>
      </c>
      <c r="T155" s="182">
        <f>S155*H155</f>
        <v>0</v>
      </c>
      <c r="AR155" s="15" t="s">
        <v>186</v>
      </c>
      <c r="AT155" s="15" t="s">
        <v>233</v>
      </c>
      <c r="AU155" s="15" t="s">
        <v>85</v>
      </c>
      <c r="AY155" s="15" t="s">
        <v>135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5" t="s">
        <v>83</v>
      </c>
      <c r="BK155" s="183">
        <f>ROUND(I155*H155,2)</f>
        <v>0</v>
      </c>
      <c r="BL155" s="15" t="s">
        <v>142</v>
      </c>
      <c r="BM155" s="15" t="s">
        <v>874</v>
      </c>
    </row>
    <row r="156" spans="2:51" s="11" customFormat="1" ht="12">
      <c r="B156" s="184"/>
      <c r="C156" s="185"/>
      <c r="D156" s="186" t="s">
        <v>144</v>
      </c>
      <c r="E156" s="187" t="s">
        <v>1</v>
      </c>
      <c r="F156" s="188" t="s">
        <v>142</v>
      </c>
      <c r="G156" s="185"/>
      <c r="H156" s="189">
        <v>4</v>
      </c>
      <c r="I156" s="190"/>
      <c r="J156" s="185"/>
      <c r="K156" s="185"/>
      <c r="L156" s="191"/>
      <c r="M156" s="192"/>
      <c r="N156" s="193"/>
      <c r="O156" s="193"/>
      <c r="P156" s="193"/>
      <c r="Q156" s="193"/>
      <c r="R156" s="193"/>
      <c r="S156" s="193"/>
      <c r="T156" s="194"/>
      <c r="AT156" s="195" t="s">
        <v>144</v>
      </c>
      <c r="AU156" s="195" t="s">
        <v>85</v>
      </c>
      <c r="AV156" s="11" t="s">
        <v>85</v>
      </c>
      <c r="AW156" s="11" t="s">
        <v>35</v>
      </c>
      <c r="AX156" s="11" t="s">
        <v>83</v>
      </c>
      <c r="AY156" s="195" t="s">
        <v>135</v>
      </c>
    </row>
    <row r="157" spans="2:65" s="1" customFormat="1" ht="20.45" customHeight="1">
      <c r="B157" s="32"/>
      <c r="C157" s="172" t="s">
        <v>7</v>
      </c>
      <c r="D157" s="172" t="s">
        <v>137</v>
      </c>
      <c r="E157" s="173" t="s">
        <v>277</v>
      </c>
      <c r="F157" s="174" t="s">
        <v>278</v>
      </c>
      <c r="G157" s="175" t="s">
        <v>257</v>
      </c>
      <c r="H157" s="176">
        <v>4</v>
      </c>
      <c r="I157" s="177"/>
      <c r="J157" s="178">
        <f>ROUND(I157*H157,2)</f>
        <v>0</v>
      </c>
      <c r="K157" s="174" t="s">
        <v>141</v>
      </c>
      <c r="L157" s="36"/>
      <c r="M157" s="179" t="s">
        <v>1</v>
      </c>
      <c r="N157" s="180" t="s">
        <v>46</v>
      </c>
      <c r="O157" s="58"/>
      <c r="P157" s="181">
        <f>O157*H157</f>
        <v>0</v>
      </c>
      <c r="Q157" s="181">
        <v>5E-05</v>
      </c>
      <c r="R157" s="181">
        <f>Q157*H157</f>
        <v>0.0002</v>
      </c>
      <c r="S157" s="181">
        <v>0</v>
      </c>
      <c r="T157" s="182">
        <f>S157*H157</f>
        <v>0</v>
      </c>
      <c r="AR157" s="15" t="s">
        <v>142</v>
      </c>
      <c r="AT157" s="15" t="s">
        <v>137</v>
      </c>
      <c r="AU157" s="15" t="s">
        <v>85</v>
      </c>
      <c r="AY157" s="15" t="s">
        <v>135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5" t="s">
        <v>83</v>
      </c>
      <c r="BK157" s="183">
        <f>ROUND(I157*H157,2)</f>
        <v>0</v>
      </c>
      <c r="BL157" s="15" t="s">
        <v>142</v>
      </c>
      <c r="BM157" s="15" t="s">
        <v>875</v>
      </c>
    </row>
    <row r="158" spans="2:51" s="11" customFormat="1" ht="12">
      <c r="B158" s="184"/>
      <c r="C158" s="185"/>
      <c r="D158" s="186" t="s">
        <v>144</v>
      </c>
      <c r="E158" s="187" t="s">
        <v>1</v>
      </c>
      <c r="F158" s="188" t="s">
        <v>142</v>
      </c>
      <c r="G158" s="185"/>
      <c r="H158" s="189">
        <v>4</v>
      </c>
      <c r="I158" s="190"/>
      <c r="J158" s="185"/>
      <c r="K158" s="185"/>
      <c r="L158" s="191"/>
      <c r="M158" s="192"/>
      <c r="N158" s="193"/>
      <c r="O158" s="193"/>
      <c r="P158" s="193"/>
      <c r="Q158" s="193"/>
      <c r="R158" s="193"/>
      <c r="S158" s="193"/>
      <c r="T158" s="194"/>
      <c r="AT158" s="195" t="s">
        <v>144</v>
      </c>
      <c r="AU158" s="195" t="s">
        <v>85</v>
      </c>
      <c r="AV158" s="11" t="s">
        <v>85</v>
      </c>
      <c r="AW158" s="11" t="s">
        <v>35</v>
      </c>
      <c r="AX158" s="11" t="s">
        <v>83</v>
      </c>
      <c r="AY158" s="195" t="s">
        <v>135</v>
      </c>
    </row>
    <row r="159" spans="2:65" s="1" customFormat="1" ht="20.45" customHeight="1">
      <c r="B159" s="32"/>
      <c r="C159" s="217" t="s">
        <v>268</v>
      </c>
      <c r="D159" s="217" t="s">
        <v>233</v>
      </c>
      <c r="E159" s="218" t="s">
        <v>281</v>
      </c>
      <c r="F159" s="219" t="s">
        <v>282</v>
      </c>
      <c r="G159" s="220" t="s">
        <v>257</v>
      </c>
      <c r="H159" s="221">
        <v>12</v>
      </c>
      <c r="I159" s="222"/>
      <c r="J159" s="223">
        <f>ROUND(I159*H159,2)</f>
        <v>0</v>
      </c>
      <c r="K159" s="219" t="s">
        <v>141</v>
      </c>
      <c r="L159" s="224"/>
      <c r="M159" s="225" t="s">
        <v>1</v>
      </c>
      <c r="N159" s="226" t="s">
        <v>46</v>
      </c>
      <c r="O159" s="58"/>
      <c r="P159" s="181">
        <f>O159*H159</f>
        <v>0</v>
      </c>
      <c r="Q159" s="181">
        <v>0.00472</v>
      </c>
      <c r="R159" s="181">
        <f>Q159*H159</f>
        <v>0.05664</v>
      </c>
      <c r="S159" s="181">
        <v>0</v>
      </c>
      <c r="T159" s="182">
        <f>S159*H159</f>
        <v>0</v>
      </c>
      <c r="AR159" s="15" t="s">
        <v>186</v>
      </c>
      <c r="AT159" s="15" t="s">
        <v>233</v>
      </c>
      <c r="AU159" s="15" t="s">
        <v>85</v>
      </c>
      <c r="AY159" s="15" t="s">
        <v>135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5" t="s">
        <v>83</v>
      </c>
      <c r="BK159" s="183">
        <f>ROUND(I159*H159,2)</f>
        <v>0</v>
      </c>
      <c r="BL159" s="15" t="s">
        <v>142</v>
      </c>
      <c r="BM159" s="15" t="s">
        <v>876</v>
      </c>
    </row>
    <row r="160" spans="2:51" s="11" customFormat="1" ht="12">
      <c r="B160" s="184"/>
      <c r="C160" s="185"/>
      <c r="D160" s="186" t="s">
        <v>144</v>
      </c>
      <c r="E160" s="187" t="s">
        <v>1</v>
      </c>
      <c r="F160" s="188" t="s">
        <v>877</v>
      </c>
      <c r="G160" s="185"/>
      <c r="H160" s="189">
        <v>12</v>
      </c>
      <c r="I160" s="190"/>
      <c r="J160" s="185"/>
      <c r="K160" s="185"/>
      <c r="L160" s="191"/>
      <c r="M160" s="192"/>
      <c r="N160" s="193"/>
      <c r="O160" s="193"/>
      <c r="P160" s="193"/>
      <c r="Q160" s="193"/>
      <c r="R160" s="193"/>
      <c r="S160" s="193"/>
      <c r="T160" s="194"/>
      <c r="AT160" s="195" t="s">
        <v>144</v>
      </c>
      <c r="AU160" s="195" t="s">
        <v>85</v>
      </c>
      <c r="AV160" s="11" t="s">
        <v>85</v>
      </c>
      <c r="AW160" s="11" t="s">
        <v>35</v>
      </c>
      <c r="AX160" s="11" t="s">
        <v>83</v>
      </c>
      <c r="AY160" s="195" t="s">
        <v>135</v>
      </c>
    </row>
    <row r="161" spans="2:63" s="10" customFormat="1" ht="22.9" customHeight="1">
      <c r="B161" s="156"/>
      <c r="C161" s="157"/>
      <c r="D161" s="158" t="s">
        <v>74</v>
      </c>
      <c r="E161" s="170" t="s">
        <v>85</v>
      </c>
      <c r="F161" s="170" t="s">
        <v>293</v>
      </c>
      <c r="G161" s="157"/>
      <c r="H161" s="157"/>
      <c r="I161" s="160"/>
      <c r="J161" s="171">
        <f>BK161</f>
        <v>0</v>
      </c>
      <c r="K161" s="157"/>
      <c r="L161" s="162"/>
      <c r="M161" s="163"/>
      <c r="N161" s="164"/>
      <c r="O161" s="164"/>
      <c r="P161" s="165">
        <f>SUM(P162:P172)</f>
        <v>0</v>
      </c>
      <c r="Q161" s="164"/>
      <c r="R161" s="165">
        <f>SUM(R162:R172)</f>
        <v>1.3036489</v>
      </c>
      <c r="S161" s="164"/>
      <c r="T161" s="166">
        <f>SUM(T162:T172)</f>
        <v>0</v>
      </c>
      <c r="AR161" s="167" t="s">
        <v>83</v>
      </c>
      <c r="AT161" s="168" t="s">
        <v>74</v>
      </c>
      <c r="AU161" s="168" t="s">
        <v>83</v>
      </c>
      <c r="AY161" s="167" t="s">
        <v>135</v>
      </c>
      <c r="BK161" s="169">
        <f>SUM(BK162:BK172)</f>
        <v>0</v>
      </c>
    </row>
    <row r="162" spans="2:65" s="1" customFormat="1" ht="20.45" customHeight="1">
      <c r="B162" s="32"/>
      <c r="C162" s="172" t="s">
        <v>272</v>
      </c>
      <c r="D162" s="172" t="s">
        <v>137</v>
      </c>
      <c r="E162" s="173" t="s">
        <v>342</v>
      </c>
      <c r="F162" s="174" t="s">
        <v>343</v>
      </c>
      <c r="G162" s="175" t="s">
        <v>152</v>
      </c>
      <c r="H162" s="176">
        <v>0.134</v>
      </c>
      <c r="I162" s="177"/>
      <c r="J162" s="178">
        <f>ROUND(I162*H162,2)</f>
        <v>0</v>
      </c>
      <c r="K162" s="174" t="s">
        <v>141</v>
      </c>
      <c r="L162" s="36"/>
      <c r="M162" s="179" t="s">
        <v>1</v>
      </c>
      <c r="N162" s="180" t="s">
        <v>46</v>
      </c>
      <c r="O162" s="58"/>
      <c r="P162" s="181">
        <f>O162*H162</f>
        <v>0</v>
      </c>
      <c r="Q162" s="181">
        <v>2.16</v>
      </c>
      <c r="R162" s="181">
        <f>Q162*H162</f>
        <v>0.28944000000000003</v>
      </c>
      <c r="S162" s="181">
        <v>0</v>
      </c>
      <c r="T162" s="182">
        <f>S162*H162</f>
        <v>0</v>
      </c>
      <c r="AR162" s="15" t="s">
        <v>142</v>
      </c>
      <c r="AT162" s="15" t="s">
        <v>137</v>
      </c>
      <c r="AU162" s="15" t="s">
        <v>85</v>
      </c>
      <c r="AY162" s="15" t="s">
        <v>135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5" t="s">
        <v>83</v>
      </c>
      <c r="BK162" s="183">
        <f>ROUND(I162*H162,2)</f>
        <v>0</v>
      </c>
      <c r="BL162" s="15" t="s">
        <v>142</v>
      </c>
      <c r="BM162" s="15" t="s">
        <v>878</v>
      </c>
    </row>
    <row r="163" spans="2:51" s="11" customFormat="1" ht="12">
      <c r="B163" s="184"/>
      <c r="C163" s="185"/>
      <c r="D163" s="186" t="s">
        <v>144</v>
      </c>
      <c r="E163" s="187" t="s">
        <v>1</v>
      </c>
      <c r="F163" s="188" t="s">
        <v>721</v>
      </c>
      <c r="G163" s="185"/>
      <c r="H163" s="189">
        <v>0.134</v>
      </c>
      <c r="I163" s="190"/>
      <c r="J163" s="185"/>
      <c r="K163" s="185"/>
      <c r="L163" s="191"/>
      <c r="M163" s="192"/>
      <c r="N163" s="193"/>
      <c r="O163" s="193"/>
      <c r="P163" s="193"/>
      <c r="Q163" s="193"/>
      <c r="R163" s="193"/>
      <c r="S163" s="193"/>
      <c r="T163" s="194"/>
      <c r="AT163" s="195" t="s">
        <v>144</v>
      </c>
      <c r="AU163" s="195" t="s">
        <v>85</v>
      </c>
      <c r="AV163" s="11" t="s">
        <v>85</v>
      </c>
      <c r="AW163" s="11" t="s">
        <v>35</v>
      </c>
      <c r="AX163" s="11" t="s">
        <v>75</v>
      </c>
      <c r="AY163" s="195" t="s">
        <v>135</v>
      </c>
    </row>
    <row r="164" spans="2:51" s="13" customFormat="1" ht="12">
      <c r="B164" s="206"/>
      <c r="C164" s="207"/>
      <c r="D164" s="186" t="s">
        <v>144</v>
      </c>
      <c r="E164" s="208" t="s">
        <v>1</v>
      </c>
      <c r="F164" s="209" t="s">
        <v>160</v>
      </c>
      <c r="G164" s="207"/>
      <c r="H164" s="210">
        <v>0.134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144</v>
      </c>
      <c r="AU164" s="216" t="s">
        <v>85</v>
      </c>
      <c r="AV164" s="13" t="s">
        <v>142</v>
      </c>
      <c r="AW164" s="13" t="s">
        <v>35</v>
      </c>
      <c r="AX164" s="13" t="s">
        <v>83</v>
      </c>
      <c r="AY164" s="216" t="s">
        <v>135</v>
      </c>
    </row>
    <row r="165" spans="2:65" s="1" customFormat="1" ht="20.45" customHeight="1">
      <c r="B165" s="32"/>
      <c r="C165" s="172" t="s">
        <v>276</v>
      </c>
      <c r="D165" s="172" t="s">
        <v>137</v>
      </c>
      <c r="E165" s="173" t="s">
        <v>348</v>
      </c>
      <c r="F165" s="174" t="s">
        <v>349</v>
      </c>
      <c r="G165" s="175" t="s">
        <v>152</v>
      </c>
      <c r="H165" s="176">
        <v>0.445</v>
      </c>
      <c r="I165" s="177"/>
      <c r="J165" s="178">
        <f>ROUND(I165*H165,2)</f>
        <v>0</v>
      </c>
      <c r="K165" s="174" t="s">
        <v>141</v>
      </c>
      <c r="L165" s="36"/>
      <c r="M165" s="179" t="s">
        <v>1</v>
      </c>
      <c r="N165" s="180" t="s">
        <v>46</v>
      </c>
      <c r="O165" s="58"/>
      <c r="P165" s="181">
        <f>O165*H165</f>
        <v>0</v>
      </c>
      <c r="Q165" s="181">
        <v>2.25634</v>
      </c>
      <c r="R165" s="181">
        <f>Q165*H165</f>
        <v>1.0040712999999999</v>
      </c>
      <c r="S165" s="181">
        <v>0</v>
      </c>
      <c r="T165" s="182">
        <f>S165*H165</f>
        <v>0</v>
      </c>
      <c r="AR165" s="15" t="s">
        <v>142</v>
      </c>
      <c r="AT165" s="15" t="s">
        <v>137</v>
      </c>
      <c r="AU165" s="15" t="s">
        <v>85</v>
      </c>
      <c r="AY165" s="15" t="s">
        <v>135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5" t="s">
        <v>83</v>
      </c>
      <c r="BK165" s="183">
        <f>ROUND(I165*H165,2)</f>
        <v>0</v>
      </c>
      <c r="BL165" s="15" t="s">
        <v>142</v>
      </c>
      <c r="BM165" s="15" t="s">
        <v>879</v>
      </c>
    </row>
    <row r="166" spans="2:51" s="12" customFormat="1" ht="12">
      <c r="B166" s="196"/>
      <c r="C166" s="197"/>
      <c r="D166" s="186" t="s">
        <v>144</v>
      </c>
      <c r="E166" s="198" t="s">
        <v>1</v>
      </c>
      <c r="F166" s="199" t="s">
        <v>681</v>
      </c>
      <c r="G166" s="197"/>
      <c r="H166" s="198" t="s">
        <v>1</v>
      </c>
      <c r="I166" s="200"/>
      <c r="J166" s="197"/>
      <c r="K166" s="197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144</v>
      </c>
      <c r="AU166" s="205" t="s">
        <v>85</v>
      </c>
      <c r="AV166" s="12" t="s">
        <v>83</v>
      </c>
      <c r="AW166" s="12" t="s">
        <v>35</v>
      </c>
      <c r="AX166" s="12" t="s">
        <v>75</v>
      </c>
      <c r="AY166" s="205" t="s">
        <v>135</v>
      </c>
    </row>
    <row r="167" spans="2:51" s="11" customFormat="1" ht="12">
      <c r="B167" s="184"/>
      <c r="C167" s="185"/>
      <c r="D167" s="186" t="s">
        <v>144</v>
      </c>
      <c r="E167" s="187" t="s">
        <v>1</v>
      </c>
      <c r="F167" s="188" t="s">
        <v>724</v>
      </c>
      <c r="G167" s="185"/>
      <c r="H167" s="189">
        <v>0.445</v>
      </c>
      <c r="I167" s="190"/>
      <c r="J167" s="185"/>
      <c r="K167" s="185"/>
      <c r="L167" s="191"/>
      <c r="M167" s="192"/>
      <c r="N167" s="193"/>
      <c r="O167" s="193"/>
      <c r="P167" s="193"/>
      <c r="Q167" s="193"/>
      <c r="R167" s="193"/>
      <c r="S167" s="193"/>
      <c r="T167" s="194"/>
      <c r="AT167" s="195" t="s">
        <v>144</v>
      </c>
      <c r="AU167" s="195" t="s">
        <v>85</v>
      </c>
      <c r="AV167" s="11" t="s">
        <v>85</v>
      </c>
      <c r="AW167" s="11" t="s">
        <v>35</v>
      </c>
      <c r="AX167" s="11" t="s">
        <v>75</v>
      </c>
      <c r="AY167" s="195" t="s">
        <v>135</v>
      </c>
    </row>
    <row r="168" spans="2:51" s="13" customFormat="1" ht="12">
      <c r="B168" s="206"/>
      <c r="C168" s="207"/>
      <c r="D168" s="186" t="s">
        <v>144</v>
      </c>
      <c r="E168" s="208" t="s">
        <v>1</v>
      </c>
      <c r="F168" s="209" t="s">
        <v>160</v>
      </c>
      <c r="G168" s="207"/>
      <c r="H168" s="210">
        <v>0.445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144</v>
      </c>
      <c r="AU168" s="216" t="s">
        <v>85</v>
      </c>
      <c r="AV168" s="13" t="s">
        <v>142</v>
      </c>
      <c r="AW168" s="13" t="s">
        <v>35</v>
      </c>
      <c r="AX168" s="13" t="s">
        <v>83</v>
      </c>
      <c r="AY168" s="216" t="s">
        <v>135</v>
      </c>
    </row>
    <row r="169" spans="2:65" s="1" customFormat="1" ht="20.45" customHeight="1">
      <c r="B169" s="32"/>
      <c r="C169" s="172" t="s">
        <v>280</v>
      </c>
      <c r="D169" s="172" t="s">
        <v>137</v>
      </c>
      <c r="E169" s="173" t="s">
        <v>353</v>
      </c>
      <c r="F169" s="174" t="s">
        <v>354</v>
      </c>
      <c r="G169" s="175" t="s">
        <v>140</v>
      </c>
      <c r="H169" s="176">
        <v>3.84</v>
      </c>
      <c r="I169" s="177"/>
      <c r="J169" s="178">
        <f>ROUND(I169*H169,2)</f>
        <v>0</v>
      </c>
      <c r="K169" s="174" t="s">
        <v>141</v>
      </c>
      <c r="L169" s="36"/>
      <c r="M169" s="179" t="s">
        <v>1</v>
      </c>
      <c r="N169" s="180" t="s">
        <v>46</v>
      </c>
      <c r="O169" s="58"/>
      <c r="P169" s="181">
        <f>O169*H169</f>
        <v>0</v>
      </c>
      <c r="Q169" s="181">
        <v>0.00264</v>
      </c>
      <c r="R169" s="181">
        <f>Q169*H169</f>
        <v>0.0101376</v>
      </c>
      <c r="S169" s="181">
        <v>0</v>
      </c>
      <c r="T169" s="182">
        <f>S169*H169</f>
        <v>0</v>
      </c>
      <c r="AR169" s="15" t="s">
        <v>142</v>
      </c>
      <c r="AT169" s="15" t="s">
        <v>137</v>
      </c>
      <c r="AU169" s="15" t="s">
        <v>85</v>
      </c>
      <c r="AY169" s="15" t="s">
        <v>135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5" t="s">
        <v>83</v>
      </c>
      <c r="BK169" s="183">
        <f>ROUND(I169*H169,2)</f>
        <v>0</v>
      </c>
      <c r="BL169" s="15" t="s">
        <v>142</v>
      </c>
      <c r="BM169" s="15" t="s">
        <v>880</v>
      </c>
    </row>
    <row r="170" spans="2:51" s="11" customFormat="1" ht="12">
      <c r="B170" s="184"/>
      <c r="C170" s="185"/>
      <c r="D170" s="186" t="s">
        <v>144</v>
      </c>
      <c r="E170" s="187" t="s">
        <v>1</v>
      </c>
      <c r="F170" s="188" t="s">
        <v>881</v>
      </c>
      <c r="G170" s="185"/>
      <c r="H170" s="189">
        <v>3.84</v>
      </c>
      <c r="I170" s="190"/>
      <c r="J170" s="185"/>
      <c r="K170" s="185"/>
      <c r="L170" s="191"/>
      <c r="M170" s="192"/>
      <c r="N170" s="193"/>
      <c r="O170" s="193"/>
      <c r="P170" s="193"/>
      <c r="Q170" s="193"/>
      <c r="R170" s="193"/>
      <c r="S170" s="193"/>
      <c r="T170" s="194"/>
      <c r="AT170" s="195" t="s">
        <v>144</v>
      </c>
      <c r="AU170" s="195" t="s">
        <v>85</v>
      </c>
      <c r="AV170" s="11" t="s">
        <v>85</v>
      </c>
      <c r="AW170" s="11" t="s">
        <v>35</v>
      </c>
      <c r="AX170" s="11" t="s">
        <v>83</v>
      </c>
      <c r="AY170" s="195" t="s">
        <v>135</v>
      </c>
    </row>
    <row r="171" spans="2:65" s="1" customFormat="1" ht="20.45" customHeight="1">
      <c r="B171" s="32"/>
      <c r="C171" s="172" t="s">
        <v>285</v>
      </c>
      <c r="D171" s="172" t="s">
        <v>137</v>
      </c>
      <c r="E171" s="173" t="s">
        <v>358</v>
      </c>
      <c r="F171" s="174" t="s">
        <v>359</v>
      </c>
      <c r="G171" s="175" t="s">
        <v>140</v>
      </c>
      <c r="H171" s="176">
        <v>3.84</v>
      </c>
      <c r="I171" s="177"/>
      <c r="J171" s="178">
        <f>ROUND(I171*H171,2)</f>
        <v>0</v>
      </c>
      <c r="K171" s="174" t="s">
        <v>141</v>
      </c>
      <c r="L171" s="36"/>
      <c r="M171" s="179" t="s">
        <v>1</v>
      </c>
      <c r="N171" s="180" t="s">
        <v>46</v>
      </c>
      <c r="O171" s="58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AR171" s="15" t="s">
        <v>142</v>
      </c>
      <c r="AT171" s="15" t="s">
        <v>137</v>
      </c>
      <c r="AU171" s="15" t="s">
        <v>85</v>
      </c>
      <c r="AY171" s="15" t="s">
        <v>135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5" t="s">
        <v>83</v>
      </c>
      <c r="BK171" s="183">
        <f>ROUND(I171*H171,2)</f>
        <v>0</v>
      </c>
      <c r="BL171" s="15" t="s">
        <v>142</v>
      </c>
      <c r="BM171" s="15" t="s">
        <v>882</v>
      </c>
    </row>
    <row r="172" spans="2:51" s="11" customFormat="1" ht="12">
      <c r="B172" s="184"/>
      <c r="C172" s="185"/>
      <c r="D172" s="186" t="s">
        <v>144</v>
      </c>
      <c r="E172" s="187" t="s">
        <v>1</v>
      </c>
      <c r="F172" s="188" t="s">
        <v>883</v>
      </c>
      <c r="G172" s="185"/>
      <c r="H172" s="189">
        <v>3.84</v>
      </c>
      <c r="I172" s="190"/>
      <c r="J172" s="185"/>
      <c r="K172" s="185"/>
      <c r="L172" s="191"/>
      <c r="M172" s="192"/>
      <c r="N172" s="193"/>
      <c r="O172" s="193"/>
      <c r="P172" s="193"/>
      <c r="Q172" s="193"/>
      <c r="R172" s="193"/>
      <c r="S172" s="193"/>
      <c r="T172" s="194"/>
      <c r="AT172" s="195" t="s">
        <v>144</v>
      </c>
      <c r="AU172" s="195" t="s">
        <v>85</v>
      </c>
      <c r="AV172" s="11" t="s">
        <v>85</v>
      </c>
      <c r="AW172" s="11" t="s">
        <v>35</v>
      </c>
      <c r="AX172" s="11" t="s">
        <v>83</v>
      </c>
      <c r="AY172" s="195" t="s">
        <v>135</v>
      </c>
    </row>
    <row r="173" spans="2:63" s="10" customFormat="1" ht="22.9" customHeight="1">
      <c r="B173" s="156"/>
      <c r="C173" s="157"/>
      <c r="D173" s="158" t="s">
        <v>74</v>
      </c>
      <c r="E173" s="170" t="s">
        <v>165</v>
      </c>
      <c r="F173" s="170" t="s">
        <v>415</v>
      </c>
      <c r="G173" s="157"/>
      <c r="H173" s="157"/>
      <c r="I173" s="160"/>
      <c r="J173" s="171">
        <f>BK173</f>
        <v>0</v>
      </c>
      <c r="K173" s="157"/>
      <c r="L173" s="162"/>
      <c r="M173" s="163"/>
      <c r="N173" s="164"/>
      <c r="O173" s="164"/>
      <c r="P173" s="165">
        <f>SUM(P174:P187)</f>
        <v>0</v>
      </c>
      <c r="Q173" s="164"/>
      <c r="R173" s="165">
        <f>SUM(R174:R187)</f>
        <v>32.842984</v>
      </c>
      <c r="S173" s="164"/>
      <c r="T173" s="166">
        <f>SUM(T174:T187)</f>
        <v>0</v>
      </c>
      <c r="AR173" s="167" t="s">
        <v>83</v>
      </c>
      <c r="AT173" s="168" t="s">
        <v>74</v>
      </c>
      <c r="AU173" s="168" t="s">
        <v>83</v>
      </c>
      <c r="AY173" s="167" t="s">
        <v>135</v>
      </c>
      <c r="BK173" s="169">
        <f>SUM(BK174:BK187)</f>
        <v>0</v>
      </c>
    </row>
    <row r="174" spans="2:65" s="1" customFormat="1" ht="20.45" customHeight="1">
      <c r="B174" s="32"/>
      <c r="C174" s="172" t="s">
        <v>289</v>
      </c>
      <c r="D174" s="172" t="s">
        <v>137</v>
      </c>
      <c r="E174" s="173" t="s">
        <v>884</v>
      </c>
      <c r="F174" s="174" t="s">
        <v>885</v>
      </c>
      <c r="G174" s="175" t="s">
        <v>140</v>
      </c>
      <c r="H174" s="176">
        <v>6</v>
      </c>
      <c r="I174" s="177"/>
      <c r="J174" s="178">
        <f>ROUND(I174*H174,2)</f>
        <v>0</v>
      </c>
      <c r="K174" s="174" t="s">
        <v>141</v>
      </c>
      <c r="L174" s="36"/>
      <c r="M174" s="179" t="s">
        <v>1</v>
      </c>
      <c r="N174" s="180" t="s">
        <v>46</v>
      </c>
      <c r="O174" s="58"/>
      <c r="P174" s="181">
        <f>O174*H174</f>
        <v>0</v>
      </c>
      <c r="Q174" s="181">
        <v>0</v>
      </c>
      <c r="R174" s="181">
        <f>Q174*H174</f>
        <v>0</v>
      </c>
      <c r="S174" s="181">
        <v>0</v>
      </c>
      <c r="T174" s="182">
        <f>S174*H174</f>
        <v>0</v>
      </c>
      <c r="AR174" s="15" t="s">
        <v>142</v>
      </c>
      <c r="AT174" s="15" t="s">
        <v>137</v>
      </c>
      <c r="AU174" s="15" t="s">
        <v>85</v>
      </c>
      <c r="AY174" s="15" t="s">
        <v>135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5" t="s">
        <v>83</v>
      </c>
      <c r="BK174" s="183">
        <f>ROUND(I174*H174,2)</f>
        <v>0</v>
      </c>
      <c r="BL174" s="15" t="s">
        <v>142</v>
      </c>
      <c r="BM174" s="15" t="s">
        <v>886</v>
      </c>
    </row>
    <row r="175" spans="2:51" s="11" customFormat="1" ht="12">
      <c r="B175" s="184"/>
      <c r="C175" s="185"/>
      <c r="D175" s="186" t="s">
        <v>144</v>
      </c>
      <c r="E175" s="187" t="s">
        <v>1</v>
      </c>
      <c r="F175" s="188" t="s">
        <v>887</v>
      </c>
      <c r="G175" s="185"/>
      <c r="H175" s="189">
        <v>6</v>
      </c>
      <c r="I175" s="190"/>
      <c r="J175" s="185"/>
      <c r="K175" s="185"/>
      <c r="L175" s="191"/>
      <c r="M175" s="192"/>
      <c r="N175" s="193"/>
      <c r="O175" s="193"/>
      <c r="P175" s="193"/>
      <c r="Q175" s="193"/>
      <c r="R175" s="193"/>
      <c r="S175" s="193"/>
      <c r="T175" s="194"/>
      <c r="AT175" s="195" t="s">
        <v>144</v>
      </c>
      <c r="AU175" s="195" t="s">
        <v>85</v>
      </c>
      <c r="AV175" s="11" t="s">
        <v>85</v>
      </c>
      <c r="AW175" s="11" t="s">
        <v>35</v>
      </c>
      <c r="AX175" s="11" t="s">
        <v>83</v>
      </c>
      <c r="AY175" s="195" t="s">
        <v>135</v>
      </c>
    </row>
    <row r="176" spans="2:65" s="1" customFormat="1" ht="20.45" customHeight="1">
      <c r="B176" s="32"/>
      <c r="C176" s="172" t="s">
        <v>294</v>
      </c>
      <c r="D176" s="172" t="s">
        <v>137</v>
      </c>
      <c r="E176" s="173" t="s">
        <v>888</v>
      </c>
      <c r="F176" s="174" t="s">
        <v>889</v>
      </c>
      <c r="G176" s="175" t="s">
        <v>140</v>
      </c>
      <c r="H176" s="176">
        <v>143.9</v>
      </c>
      <c r="I176" s="177"/>
      <c r="J176" s="178">
        <f>ROUND(I176*H176,2)</f>
        <v>0</v>
      </c>
      <c r="K176" s="174" t="s">
        <v>141</v>
      </c>
      <c r="L176" s="36"/>
      <c r="M176" s="179" t="s">
        <v>1</v>
      </c>
      <c r="N176" s="180" t="s">
        <v>46</v>
      </c>
      <c r="O176" s="58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AR176" s="15" t="s">
        <v>142</v>
      </c>
      <c r="AT176" s="15" t="s">
        <v>137</v>
      </c>
      <c r="AU176" s="15" t="s">
        <v>85</v>
      </c>
      <c r="AY176" s="15" t="s">
        <v>135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5" t="s">
        <v>83</v>
      </c>
      <c r="BK176" s="183">
        <f>ROUND(I176*H176,2)</f>
        <v>0</v>
      </c>
      <c r="BL176" s="15" t="s">
        <v>142</v>
      </c>
      <c r="BM176" s="15" t="s">
        <v>890</v>
      </c>
    </row>
    <row r="177" spans="2:51" s="11" customFormat="1" ht="12">
      <c r="B177" s="184"/>
      <c r="C177" s="185"/>
      <c r="D177" s="186" t="s">
        <v>144</v>
      </c>
      <c r="E177" s="187" t="s">
        <v>1</v>
      </c>
      <c r="F177" s="188" t="s">
        <v>867</v>
      </c>
      <c r="G177" s="185"/>
      <c r="H177" s="189">
        <v>143.9</v>
      </c>
      <c r="I177" s="190"/>
      <c r="J177" s="185"/>
      <c r="K177" s="185"/>
      <c r="L177" s="191"/>
      <c r="M177" s="192"/>
      <c r="N177" s="193"/>
      <c r="O177" s="193"/>
      <c r="P177" s="193"/>
      <c r="Q177" s="193"/>
      <c r="R177" s="193"/>
      <c r="S177" s="193"/>
      <c r="T177" s="194"/>
      <c r="AT177" s="195" t="s">
        <v>144</v>
      </c>
      <c r="AU177" s="195" t="s">
        <v>85</v>
      </c>
      <c r="AV177" s="11" t="s">
        <v>85</v>
      </c>
      <c r="AW177" s="11" t="s">
        <v>35</v>
      </c>
      <c r="AX177" s="11" t="s">
        <v>83</v>
      </c>
      <c r="AY177" s="195" t="s">
        <v>135</v>
      </c>
    </row>
    <row r="178" spans="2:65" s="1" customFormat="1" ht="30.6" customHeight="1">
      <c r="B178" s="32"/>
      <c r="C178" s="172" t="s">
        <v>300</v>
      </c>
      <c r="D178" s="172" t="s">
        <v>137</v>
      </c>
      <c r="E178" s="173" t="s">
        <v>891</v>
      </c>
      <c r="F178" s="174" t="s">
        <v>892</v>
      </c>
      <c r="G178" s="175" t="s">
        <v>140</v>
      </c>
      <c r="H178" s="176">
        <v>143.9</v>
      </c>
      <c r="I178" s="177"/>
      <c r="J178" s="178">
        <f>ROUND(I178*H178,2)</f>
        <v>0</v>
      </c>
      <c r="K178" s="174" t="s">
        <v>141</v>
      </c>
      <c r="L178" s="36"/>
      <c r="M178" s="179" t="s">
        <v>1</v>
      </c>
      <c r="N178" s="180" t="s">
        <v>46</v>
      </c>
      <c r="O178" s="58"/>
      <c r="P178" s="181">
        <f>O178*H178</f>
        <v>0</v>
      </c>
      <c r="Q178" s="181">
        <v>0.08425</v>
      </c>
      <c r="R178" s="181">
        <f>Q178*H178</f>
        <v>12.123575</v>
      </c>
      <c r="S178" s="181">
        <v>0</v>
      </c>
      <c r="T178" s="182">
        <f>S178*H178</f>
        <v>0</v>
      </c>
      <c r="AR178" s="15" t="s">
        <v>142</v>
      </c>
      <c r="AT178" s="15" t="s">
        <v>137</v>
      </c>
      <c r="AU178" s="15" t="s">
        <v>85</v>
      </c>
      <c r="AY178" s="15" t="s">
        <v>135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5" t="s">
        <v>83</v>
      </c>
      <c r="BK178" s="183">
        <f>ROUND(I178*H178,2)</f>
        <v>0</v>
      </c>
      <c r="BL178" s="15" t="s">
        <v>142</v>
      </c>
      <c r="BM178" s="15" t="s">
        <v>893</v>
      </c>
    </row>
    <row r="179" spans="2:51" s="11" customFormat="1" ht="12">
      <c r="B179" s="184"/>
      <c r="C179" s="185"/>
      <c r="D179" s="186" t="s">
        <v>144</v>
      </c>
      <c r="E179" s="187" t="s">
        <v>1</v>
      </c>
      <c r="F179" s="188" t="s">
        <v>894</v>
      </c>
      <c r="G179" s="185"/>
      <c r="H179" s="189">
        <v>143.9</v>
      </c>
      <c r="I179" s="190"/>
      <c r="J179" s="185"/>
      <c r="K179" s="185"/>
      <c r="L179" s="191"/>
      <c r="M179" s="192"/>
      <c r="N179" s="193"/>
      <c r="O179" s="193"/>
      <c r="P179" s="193"/>
      <c r="Q179" s="193"/>
      <c r="R179" s="193"/>
      <c r="S179" s="193"/>
      <c r="T179" s="194"/>
      <c r="AT179" s="195" t="s">
        <v>144</v>
      </c>
      <c r="AU179" s="195" t="s">
        <v>85</v>
      </c>
      <c r="AV179" s="11" t="s">
        <v>85</v>
      </c>
      <c r="AW179" s="11" t="s">
        <v>35</v>
      </c>
      <c r="AX179" s="11" t="s">
        <v>83</v>
      </c>
      <c r="AY179" s="195" t="s">
        <v>135</v>
      </c>
    </row>
    <row r="180" spans="2:65" s="1" customFormat="1" ht="40.9" customHeight="1">
      <c r="B180" s="32"/>
      <c r="C180" s="172" t="s">
        <v>305</v>
      </c>
      <c r="D180" s="172" t="s">
        <v>137</v>
      </c>
      <c r="E180" s="173" t="s">
        <v>895</v>
      </c>
      <c r="F180" s="174" t="s">
        <v>896</v>
      </c>
      <c r="G180" s="175" t="s">
        <v>140</v>
      </c>
      <c r="H180" s="176">
        <v>143.9</v>
      </c>
      <c r="I180" s="177"/>
      <c r="J180" s="178">
        <f>ROUND(I180*H180,2)</f>
        <v>0</v>
      </c>
      <c r="K180" s="174" t="s">
        <v>141</v>
      </c>
      <c r="L180" s="36"/>
      <c r="M180" s="179" t="s">
        <v>1</v>
      </c>
      <c r="N180" s="180" t="s">
        <v>46</v>
      </c>
      <c r="O180" s="58"/>
      <c r="P180" s="181">
        <f>O180*H180</f>
        <v>0</v>
      </c>
      <c r="Q180" s="181">
        <v>0</v>
      </c>
      <c r="R180" s="181">
        <f>Q180*H180</f>
        <v>0</v>
      </c>
      <c r="S180" s="181">
        <v>0</v>
      </c>
      <c r="T180" s="182">
        <f>S180*H180</f>
        <v>0</v>
      </c>
      <c r="AR180" s="15" t="s">
        <v>142</v>
      </c>
      <c r="AT180" s="15" t="s">
        <v>137</v>
      </c>
      <c r="AU180" s="15" t="s">
        <v>85</v>
      </c>
      <c r="AY180" s="15" t="s">
        <v>135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5" t="s">
        <v>83</v>
      </c>
      <c r="BK180" s="183">
        <f>ROUND(I180*H180,2)</f>
        <v>0</v>
      </c>
      <c r="BL180" s="15" t="s">
        <v>142</v>
      </c>
      <c r="BM180" s="15" t="s">
        <v>897</v>
      </c>
    </row>
    <row r="181" spans="2:51" s="11" customFormat="1" ht="12">
      <c r="B181" s="184"/>
      <c r="C181" s="185"/>
      <c r="D181" s="186" t="s">
        <v>144</v>
      </c>
      <c r="E181" s="187" t="s">
        <v>1</v>
      </c>
      <c r="F181" s="188" t="s">
        <v>867</v>
      </c>
      <c r="G181" s="185"/>
      <c r="H181" s="189">
        <v>143.9</v>
      </c>
      <c r="I181" s="190"/>
      <c r="J181" s="185"/>
      <c r="K181" s="185"/>
      <c r="L181" s="191"/>
      <c r="M181" s="192"/>
      <c r="N181" s="193"/>
      <c r="O181" s="193"/>
      <c r="P181" s="193"/>
      <c r="Q181" s="193"/>
      <c r="R181" s="193"/>
      <c r="S181" s="193"/>
      <c r="T181" s="194"/>
      <c r="AT181" s="195" t="s">
        <v>144</v>
      </c>
      <c r="AU181" s="195" t="s">
        <v>85</v>
      </c>
      <c r="AV181" s="11" t="s">
        <v>85</v>
      </c>
      <c r="AW181" s="11" t="s">
        <v>35</v>
      </c>
      <c r="AX181" s="11" t="s">
        <v>83</v>
      </c>
      <c r="AY181" s="195" t="s">
        <v>135</v>
      </c>
    </row>
    <row r="182" spans="2:65" s="1" customFormat="1" ht="20.45" customHeight="1">
      <c r="B182" s="32"/>
      <c r="C182" s="217" t="s">
        <v>310</v>
      </c>
      <c r="D182" s="217" t="s">
        <v>233</v>
      </c>
      <c r="E182" s="218" t="s">
        <v>898</v>
      </c>
      <c r="F182" s="219" t="s">
        <v>899</v>
      </c>
      <c r="G182" s="220" t="s">
        <v>140</v>
      </c>
      <c r="H182" s="221">
        <v>145.339</v>
      </c>
      <c r="I182" s="222"/>
      <c r="J182" s="223">
        <f>ROUND(I182*H182,2)</f>
        <v>0</v>
      </c>
      <c r="K182" s="219" t="s">
        <v>141</v>
      </c>
      <c r="L182" s="224"/>
      <c r="M182" s="225" t="s">
        <v>1</v>
      </c>
      <c r="N182" s="226" t="s">
        <v>46</v>
      </c>
      <c r="O182" s="58"/>
      <c r="P182" s="181">
        <f>O182*H182</f>
        <v>0</v>
      </c>
      <c r="Q182" s="181">
        <v>0.131</v>
      </c>
      <c r="R182" s="181">
        <f>Q182*H182</f>
        <v>19.039409</v>
      </c>
      <c r="S182" s="181">
        <v>0</v>
      </c>
      <c r="T182" s="182">
        <f>S182*H182</f>
        <v>0</v>
      </c>
      <c r="AR182" s="15" t="s">
        <v>186</v>
      </c>
      <c r="AT182" s="15" t="s">
        <v>233</v>
      </c>
      <c r="AU182" s="15" t="s">
        <v>85</v>
      </c>
      <c r="AY182" s="15" t="s">
        <v>135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5" t="s">
        <v>83</v>
      </c>
      <c r="BK182" s="183">
        <f>ROUND(I182*H182,2)</f>
        <v>0</v>
      </c>
      <c r="BL182" s="15" t="s">
        <v>142</v>
      </c>
      <c r="BM182" s="15" t="s">
        <v>900</v>
      </c>
    </row>
    <row r="183" spans="2:51" s="11" customFormat="1" ht="12">
      <c r="B183" s="184"/>
      <c r="C183" s="185"/>
      <c r="D183" s="186" t="s">
        <v>144</v>
      </c>
      <c r="E183" s="187" t="s">
        <v>1</v>
      </c>
      <c r="F183" s="188" t="s">
        <v>901</v>
      </c>
      <c r="G183" s="185"/>
      <c r="H183" s="189">
        <v>145.339</v>
      </c>
      <c r="I183" s="190"/>
      <c r="J183" s="185"/>
      <c r="K183" s="185"/>
      <c r="L183" s="191"/>
      <c r="M183" s="192"/>
      <c r="N183" s="193"/>
      <c r="O183" s="193"/>
      <c r="P183" s="193"/>
      <c r="Q183" s="193"/>
      <c r="R183" s="193"/>
      <c r="S183" s="193"/>
      <c r="T183" s="194"/>
      <c r="AT183" s="195" t="s">
        <v>144</v>
      </c>
      <c r="AU183" s="195" t="s">
        <v>85</v>
      </c>
      <c r="AV183" s="11" t="s">
        <v>85</v>
      </c>
      <c r="AW183" s="11" t="s">
        <v>35</v>
      </c>
      <c r="AX183" s="11" t="s">
        <v>83</v>
      </c>
      <c r="AY183" s="195" t="s">
        <v>135</v>
      </c>
    </row>
    <row r="184" spans="2:65" s="1" customFormat="1" ht="20.45" customHeight="1">
      <c r="B184" s="32"/>
      <c r="C184" s="172" t="s">
        <v>316</v>
      </c>
      <c r="D184" s="172" t="s">
        <v>137</v>
      </c>
      <c r="E184" s="173" t="s">
        <v>902</v>
      </c>
      <c r="F184" s="174" t="s">
        <v>903</v>
      </c>
      <c r="G184" s="175" t="s">
        <v>140</v>
      </c>
      <c r="H184" s="176">
        <v>6</v>
      </c>
      <c r="I184" s="177"/>
      <c r="J184" s="178">
        <f>ROUND(I184*H184,2)</f>
        <v>0</v>
      </c>
      <c r="K184" s="174" t="s">
        <v>141</v>
      </c>
      <c r="L184" s="36"/>
      <c r="M184" s="179" t="s">
        <v>1</v>
      </c>
      <c r="N184" s="180" t="s">
        <v>46</v>
      </c>
      <c r="O184" s="58"/>
      <c r="P184" s="181">
        <f>O184*H184</f>
        <v>0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AR184" s="15" t="s">
        <v>142</v>
      </c>
      <c r="AT184" s="15" t="s">
        <v>137</v>
      </c>
      <c r="AU184" s="15" t="s">
        <v>85</v>
      </c>
      <c r="AY184" s="15" t="s">
        <v>135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5" t="s">
        <v>83</v>
      </c>
      <c r="BK184" s="183">
        <f>ROUND(I184*H184,2)</f>
        <v>0</v>
      </c>
      <c r="BL184" s="15" t="s">
        <v>142</v>
      </c>
      <c r="BM184" s="15" t="s">
        <v>904</v>
      </c>
    </row>
    <row r="185" spans="2:51" s="11" customFormat="1" ht="12">
      <c r="B185" s="184"/>
      <c r="C185" s="185"/>
      <c r="D185" s="186" t="s">
        <v>144</v>
      </c>
      <c r="E185" s="187" t="s">
        <v>1</v>
      </c>
      <c r="F185" s="188" t="s">
        <v>887</v>
      </c>
      <c r="G185" s="185"/>
      <c r="H185" s="189">
        <v>6</v>
      </c>
      <c r="I185" s="190"/>
      <c r="J185" s="185"/>
      <c r="K185" s="185"/>
      <c r="L185" s="191"/>
      <c r="M185" s="192"/>
      <c r="N185" s="193"/>
      <c r="O185" s="193"/>
      <c r="P185" s="193"/>
      <c r="Q185" s="193"/>
      <c r="R185" s="193"/>
      <c r="S185" s="193"/>
      <c r="T185" s="194"/>
      <c r="AT185" s="195" t="s">
        <v>144</v>
      </c>
      <c r="AU185" s="195" t="s">
        <v>85</v>
      </c>
      <c r="AV185" s="11" t="s">
        <v>85</v>
      </c>
      <c r="AW185" s="11" t="s">
        <v>35</v>
      </c>
      <c r="AX185" s="11" t="s">
        <v>83</v>
      </c>
      <c r="AY185" s="195" t="s">
        <v>135</v>
      </c>
    </row>
    <row r="186" spans="2:65" s="1" customFormat="1" ht="14.45" customHeight="1">
      <c r="B186" s="32"/>
      <c r="C186" s="217" t="s">
        <v>321</v>
      </c>
      <c r="D186" s="217" t="s">
        <v>233</v>
      </c>
      <c r="E186" s="218" t="s">
        <v>905</v>
      </c>
      <c r="F186" s="219" t="s">
        <v>906</v>
      </c>
      <c r="G186" s="220" t="s">
        <v>907</v>
      </c>
      <c r="H186" s="221">
        <v>12</v>
      </c>
      <c r="I186" s="222"/>
      <c r="J186" s="223">
        <f>ROUND(I186*H186,2)</f>
        <v>0</v>
      </c>
      <c r="K186" s="219" t="s">
        <v>1</v>
      </c>
      <c r="L186" s="224"/>
      <c r="M186" s="225" t="s">
        <v>1</v>
      </c>
      <c r="N186" s="226" t="s">
        <v>46</v>
      </c>
      <c r="O186" s="58"/>
      <c r="P186" s="181">
        <f>O186*H186</f>
        <v>0</v>
      </c>
      <c r="Q186" s="181">
        <v>0.14</v>
      </c>
      <c r="R186" s="181">
        <f>Q186*H186</f>
        <v>1.6800000000000002</v>
      </c>
      <c r="S186" s="181">
        <v>0</v>
      </c>
      <c r="T186" s="182">
        <f>S186*H186</f>
        <v>0</v>
      </c>
      <c r="AR186" s="15" t="s">
        <v>186</v>
      </c>
      <c r="AT186" s="15" t="s">
        <v>233</v>
      </c>
      <c r="AU186" s="15" t="s">
        <v>85</v>
      </c>
      <c r="AY186" s="15" t="s">
        <v>135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5" t="s">
        <v>83</v>
      </c>
      <c r="BK186" s="183">
        <f>ROUND(I186*H186,2)</f>
        <v>0</v>
      </c>
      <c r="BL186" s="15" t="s">
        <v>142</v>
      </c>
      <c r="BM186" s="15" t="s">
        <v>908</v>
      </c>
    </row>
    <row r="187" spans="2:51" s="11" customFormat="1" ht="12">
      <c r="B187" s="184"/>
      <c r="C187" s="185"/>
      <c r="D187" s="186" t="s">
        <v>144</v>
      </c>
      <c r="E187" s="187" t="s">
        <v>1</v>
      </c>
      <c r="F187" s="188" t="s">
        <v>211</v>
      </c>
      <c r="G187" s="185"/>
      <c r="H187" s="189">
        <v>12</v>
      </c>
      <c r="I187" s="190"/>
      <c r="J187" s="185"/>
      <c r="K187" s="185"/>
      <c r="L187" s="191"/>
      <c r="M187" s="192"/>
      <c r="N187" s="193"/>
      <c r="O187" s="193"/>
      <c r="P187" s="193"/>
      <c r="Q187" s="193"/>
      <c r="R187" s="193"/>
      <c r="S187" s="193"/>
      <c r="T187" s="194"/>
      <c r="AT187" s="195" t="s">
        <v>144</v>
      </c>
      <c r="AU187" s="195" t="s">
        <v>85</v>
      </c>
      <c r="AV187" s="11" t="s">
        <v>85</v>
      </c>
      <c r="AW187" s="11" t="s">
        <v>35</v>
      </c>
      <c r="AX187" s="11" t="s">
        <v>83</v>
      </c>
      <c r="AY187" s="195" t="s">
        <v>135</v>
      </c>
    </row>
    <row r="188" spans="2:63" s="10" customFormat="1" ht="22.9" customHeight="1">
      <c r="B188" s="156"/>
      <c r="C188" s="157"/>
      <c r="D188" s="158" t="s">
        <v>74</v>
      </c>
      <c r="E188" s="170" t="s">
        <v>191</v>
      </c>
      <c r="F188" s="170" t="s">
        <v>450</v>
      </c>
      <c r="G188" s="157"/>
      <c r="H188" s="157"/>
      <c r="I188" s="160"/>
      <c r="J188" s="171">
        <f>BK188</f>
        <v>0</v>
      </c>
      <c r="K188" s="157"/>
      <c r="L188" s="162"/>
      <c r="M188" s="163"/>
      <c r="N188" s="164"/>
      <c r="O188" s="164"/>
      <c r="P188" s="165">
        <f>SUM(P189:P201)</f>
        <v>0</v>
      </c>
      <c r="Q188" s="164"/>
      <c r="R188" s="165">
        <f>SUM(R189:R201)</f>
        <v>28.706815000000002</v>
      </c>
      <c r="S188" s="164"/>
      <c r="T188" s="166">
        <f>SUM(T189:T201)</f>
        <v>0</v>
      </c>
      <c r="AR188" s="167" t="s">
        <v>83</v>
      </c>
      <c r="AT188" s="168" t="s">
        <v>74</v>
      </c>
      <c r="AU188" s="168" t="s">
        <v>83</v>
      </c>
      <c r="AY188" s="167" t="s">
        <v>135</v>
      </c>
      <c r="BK188" s="169">
        <f>SUM(BK189:BK201)</f>
        <v>0</v>
      </c>
    </row>
    <row r="189" spans="2:65" s="1" customFormat="1" ht="20.45" customHeight="1">
      <c r="B189" s="32"/>
      <c r="C189" s="172" t="s">
        <v>325</v>
      </c>
      <c r="D189" s="172" t="s">
        <v>137</v>
      </c>
      <c r="E189" s="173" t="s">
        <v>452</v>
      </c>
      <c r="F189" s="174" t="s">
        <v>453</v>
      </c>
      <c r="G189" s="175" t="s">
        <v>313</v>
      </c>
      <c r="H189" s="176">
        <v>158.7</v>
      </c>
      <c r="I189" s="177"/>
      <c r="J189" s="178">
        <f>ROUND(I189*H189,2)</f>
        <v>0</v>
      </c>
      <c r="K189" s="174" t="s">
        <v>141</v>
      </c>
      <c r="L189" s="36"/>
      <c r="M189" s="179" t="s">
        <v>1</v>
      </c>
      <c r="N189" s="180" t="s">
        <v>46</v>
      </c>
      <c r="O189" s="58"/>
      <c r="P189" s="181">
        <f>O189*H189</f>
        <v>0</v>
      </c>
      <c r="Q189" s="181">
        <v>0.1295</v>
      </c>
      <c r="R189" s="181">
        <f>Q189*H189</f>
        <v>20.55165</v>
      </c>
      <c r="S189" s="181">
        <v>0</v>
      </c>
      <c r="T189" s="182">
        <f>S189*H189</f>
        <v>0</v>
      </c>
      <c r="AR189" s="15" t="s">
        <v>142</v>
      </c>
      <c r="AT189" s="15" t="s">
        <v>137</v>
      </c>
      <c r="AU189" s="15" t="s">
        <v>85</v>
      </c>
      <c r="AY189" s="15" t="s">
        <v>135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5" t="s">
        <v>83</v>
      </c>
      <c r="BK189" s="183">
        <f>ROUND(I189*H189,2)</f>
        <v>0</v>
      </c>
      <c r="BL189" s="15" t="s">
        <v>142</v>
      </c>
      <c r="BM189" s="15" t="s">
        <v>909</v>
      </c>
    </row>
    <row r="190" spans="2:51" s="11" customFormat="1" ht="12">
      <c r="B190" s="184"/>
      <c r="C190" s="185"/>
      <c r="D190" s="186" t="s">
        <v>144</v>
      </c>
      <c r="E190" s="187" t="s">
        <v>1</v>
      </c>
      <c r="F190" s="188" t="s">
        <v>910</v>
      </c>
      <c r="G190" s="185"/>
      <c r="H190" s="189">
        <v>158.7</v>
      </c>
      <c r="I190" s="190"/>
      <c r="J190" s="185"/>
      <c r="K190" s="185"/>
      <c r="L190" s="191"/>
      <c r="M190" s="192"/>
      <c r="N190" s="193"/>
      <c r="O190" s="193"/>
      <c r="P190" s="193"/>
      <c r="Q190" s="193"/>
      <c r="R190" s="193"/>
      <c r="S190" s="193"/>
      <c r="T190" s="194"/>
      <c r="AT190" s="195" t="s">
        <v>144</v>
      </c>
      <c r="AU190" s="195" t="s">
        <v>85</v>
      </c>
      <c r="AV190" s="11" t="s">
        <v>85</v>
      </c>
      <c r="AW190" s="11" t="s">
        <v>35</v>
      </c>
      <c r="AX190" s="11" t="s">
        <v>75</v>
      </c>
      <c r="AY190" s="195" t="s">
        <v>135</v>
      </c>
    </row>
    <row r="191" spans="2:51" s="13" customFormat="1" ht="12">
      <c r="B191" s="206"/>
      <c r="C191" s="207"/>
      <c r="D191" s="186" t="s">
        <v>144</v>
      </c>
      <c r="E191" s="208" t="s">
        <v>1</v>
      </c>
      <c r="F191" s="209" t="s">
        <v>160</v>
      </c>
      <c r="G191" s="207"/>
      <c r="H191" s="210">
        <v>158.7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144</v>
      </c>
      <c r="AU191" s="216" t="s">
        <v>85</v>
      </c>
      <c r="AV191" s="13" t="s">
        <v>142</v>
      </c>
      <c r="AW191" s="13" t="s">
        <v>35</v>
      </c>
      <c r="AX191" s="13" t="s">
        <v>83</v>
      </c>
      <c r="AY191" s="216" t="s">
        <v>135</v>
      </c>
    </row>
    <row r="192" spans="2:65" s="1" customFormat="1" ht="20.45" customHeight="1">
      <c r="B192" s="32"/>
      <c r="C192" s="217" t="s">
        <v>329</v>
      </c>
      <c r="D192" s="217" t="s">
        <v>233</v>
      </c>
      <c r="E192" s="218" t="s">
        <v>457</v>
      </c>
      <c r="F192" s="219" t="s">
        <v>458</v>
      </c>
      <c r="G192" s="220" t="s">
        <v>313</v>
      </c>
      <c r="H192" s="221">
        <v>160.287</v>
      </c>
      <c r="I192" s="222"/>
      <c r="J192" s="223">
        <f>ROUND(I192*H192,2)</f>
        <v>0</v>
      </c>
      <c r="K192" s="219" t="s">
        <v>141</v>
      </c>
      <c r="L192" s="224"/>
      <c r="M192" s="225" t="s">
        <v>1</v>
      </c>
      <c r="N192" s="226" t="s">
        <v>46</v>
      </c>
      <c r="O192" s="58"/>
      <c r="P192" s="181">
        <f>O192*H192</f>
        <v>0</v>
      </c>
      <c r="Q192" s="181">
        <v>0.045</v>
      </c>
      <c r="R192" s="181">
        <f>Q192*H192</f>
        <v>7.212915</v>
      </c>
      <c r="S192" s="181">
        <v>0</v>
      </c>
      <c r="T192" s="182">
        <f>S192*H192</f>
        <v>0</v>
      </c>
      <c r="AR192" s="15" t="s">
        <v>186</v>
      </c>
      <c r="AT192" s="15" t="s">
        <v>233</v>
      </c>
      <c r="AU192" s="15" t="s">
        <v>85</v>
      </c>
      <c r="AY192" s="15" t="s">
        <v>135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5" t="s">
        <v>83</v>
      </c>
      <c r="BK192" s="183">
        <f>ROUND(I192*H192,2)</f>
        <v>0</v>
      </c>
      <c r="BL192" s="15" t="s">
        <v>142</v>
      </c>
      <c r="BM192" s="15" t="s">
        <v>911</v>
      </c>
    </row>
    <row r="193" spans="2:51" s="11" customFormat="1" ht="12">
      <c r="B193" s="184"/>
      <c r="C193" s="185"/>
      <c r="D193" s="186" t="s">
        <v>144</v>
      </c>
      <c r="E193" s="187" t="s">
        <v>1</v>
      </c>
      <c r="F193" s="188" t="s">
        <v>912</v>
      </c>
      <c r="G193" s="185"/>
      <c r="H193" s="189">
        <v>160.287</v>
      </c>
      <c r="I193" s="190"/>
      <c r="J193" s="185"/>
      <c r="K193" s="185"/>
      <c r="L193" s="191"/>
      <c r="M193" s="192"/>
      <c r="N193" s="193"/>
      <c r="O193" s="193"/>
      <c r="P193" s="193"/>
      <c r="Q193" s="193"/>
      <c r="R193" s="193"/>
      <c r="S193" s="193"/>
      <c r="T193" s="194"/>
      <c r="AT193" s="195" t="s">
        <v>144</v>
      </c>
      <c r="AU193" s="195" t="s">
        <v>85</v>
      </c>
      <c r="AV193" s="11" t="s">
        <v>85</v>
      </c>
      <c r="AW193" s="11" t="s">
        <v>35</v>
      </c>
      <c r="AX193" s="11" t="s">
        <v>83</v>
      </c>
      <c r="AY193" s="195" t="s">
        <v>135</v>
      </c>
    </row>
    <row r="194" spans="2:65" s="1" customFormat="1" ht="20.45" customHeight="1">
      <c r="B194" s="32"/>
      <c r="C194" s="172" t="s">
        <v>333</v>
      </c>
      <c r="D194" s="172" t="s">
        <v>137</v>
      </c>
      <c r="E194" s="173" t="s">
        <v>781</v>
      </c>
      <c r="F194" s="174" t="s">
        <v>782</v>
      </c>
      <c r="G194" s="175" t="s">
        <v>257</v>
      </c>
      <c r="H194" s="176">
        <v>1</v>
      </c>
      <c r="I194" s="177"/>
      <c r="J194" s="178">
        <f>ROUND(I194*H194,2)</f>
        <v>0</v>
      </c>
      <c r="K194" s="174" t="s">
        <v>141</v>
      </c>
      <c r="L194" s="36"/>
      <c r="M194" s="179" t="s">
        <v>1</v>
      </c>
      <c r="N194" s="180" t="s">
        <v>46</v>
      </c>
      <c r="O194" s="58"/>
      <c r="P194" s="181">
        <f>O194*H194</f>
        <v>0</v>
      </c>
      <c r="Q194" s="181">
        <v>0.07287</v>
      </c>
      <c r="R194" s="181">
        <f>Q194*H194</f>
        <v>0.07287</v>
      </c>
      <c r="S194" s="181">
        <v>0</v>
      </c>
      <c r="T194" s="182">
        <f>S194*H194</f>
        <v>0</v>
      </c>
      <c r="AR194" s="15" t="s">
        <v>142</v>
      </c>
      <c r="AT194" s="15" t="s">
        <v>137</v>
      </c>
      <c r="AU194" s="15" t="s">
        <v>85</v>
      </c>
      <c r="AY194" s="15" t="s">
        <v>135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5" t="s">
        <v>83</v>
      </c>
      <c r="BK194" s="183">
        <f>ROUND(I194*H194,2)</f>
        <v>0</v>
      </c>
      <c r="BL194" s="15" t="s">
        <v>142</v>
      </c>
      <c r="BM194" s="15" t="s">
        <v>913</v>
      </c>
    </row>
    <row r="195" spans="2:51" s="11" customFormat="1" ht="12">
      <c r="B195" s="184"/>
      <c r="C195" s="185"/>
      <c r="D195" s="186" t="s">
        <v>144</v>
      </c>
      <c r="E195" s="187" t="s">
        <v>1</v>
      </c>
      <c r="F195" s="188" t="s">
        <v>83</v>
      </c>
      <c r="G195" s="185"/>
      <c r="H195" s="189">
        <v>1</v>
      </c>
      <c r="I195" s="190"/>
      <c r="J195" s="185"/>
      <c r="K195" s="185"/>
      <c r="L195" s="191"/>
      <c r="M195" s="192"/>
      <c r="N195" s="193"/>
      <c r="O195" s="193"/>
      <c r="P195" s="193"/>
      <c r="Q195" s="193"/>
      <c r="R195" s="193"/>
      <c r="S195" s="193"/>
      <c r="T195" s="194"/>
      <c r="AT195" s="195" t="s">
        <v>144</v>
      </c>
      <c r="AU195" s="195" t="s">
        <v>85</v>
      </c>
      <c r="AV195" s="11" t="s">
        <v>85</v>
      </c>
      <c r="AW195" s="11" t="s">
        <v>35</v>
      </c>
      <c r="AX195" s="11" t="s">
        <v>83</v>
      </c>
      <c r="AY195" s="195" t="s">
        <v>135</v>
      </c>
    </row>
    <row r="196" spans="2:65" s="1" customFormat="1" ht="14.45" customHeight="1">
      <c r="B196" s="32"/>
      <c r="C196" s="217" t="s">
        <v>338</v>
      </c>
      <c r="D196" s="217" t="s">
        <v>233</v>
      </c>
      <c r="E196" s="218" t="s">
        <v>784</v>
      </c>
      <c r="F196" s="219" t="s">
        <v>785</v>
      </c>
      <c r="G196" s="220" t="s">
        <v>257</v>
      </c>
      <c r="H196" s="221">
        <v>1</v>
      </c>
      <c r="I196" s="222"/>
      <c r="J196" s="223">
        <f>ROUND(I196*H196,2)</f>
        <v>0</v>
      </c>
      <c r="K196" s="219" t="s">
        <v>1</v>
      </c>
      <c r="L196" s="224"/>
      <c r="M196" s="225" t="s">
        <v>1</v>
      </c>
      <c r="N196" s="226" t="s">
        <v>46</v>
      </c>
      <c r="O196" s="58"/>
      <c r="P196" s="181">
        <f>O196*H196</f>
        <v>0</v>
      </c>
      <c r="Q196" s="181">
        <v>0.0145</v>
      </c>
      <c r="R196" s="181">
        <f>Q196*H196</f>
        <v>0.0145</v>
      </c>
      <c r="S196" s="181">
        <v>0</v>
      </c>
      <c r="T196" s="182">
        <f>S196*H196</f>
        <v>0</v>
      </c>
      <c r="AR196" s="15" t="s">
        <v>186</v>
      </c>
      <c r="AT196" s="15" t="s">
        <v>233</v>
      </c>
      <c r="AU196" s="15" t="s">
        <v>85</v>
      </c>
      <c r="AY196" s="15" t="s">
        <v>135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5" t="s">
        <v>83</v>
      </c>
      <c r="BK196" s="183">
        <f>ROUND(I196*H196,2)</f>
        <v>0</v>
      </c>
      <c r="BL196" s="15" t="s">
        <v>142</v>
      </c>
      <c r="BM196" s="15" t="s">
        <v>914</v>
      </c>
    </row>
    <row r="197" spans="2:51" s="11" customFormat="1" ht="12">
      <c r="B197" s="184"/>
      <c r="C197" s="185"/>
      <c r="D197" s="186" t="s">
        <v>144</v>
      </c>
      <c r="E197" s="187" t="s">
        <v>1</v>
      </c>
      <c r="F197" s="188" t="s">
        <v>83</v>
      </c>
      <c r="G197" s="185"/>
      <c r="H197" s="189">
        <v>1</v>
      </c>
      <c r="I197" s="190"/>
      <c r="J197" s="185"/>
      <c r="K197" s="185"/>
      <c r="L197" s="191"/>
      <c r="M197" s="192"/>
      <c r="N197" s="193"/>
      <c r="O197" s="193"/>
      <c r="P197" s="193"/>
      <c r="Q197" s="193"/>
      <c r="R197" s="193"/>
      <c r="S197" s="193"/>
      <c r="T197" s="194"/>
      <c r="AT197" s="195" t="s">
        <v>144</v>
      </c>
      <c r="AU197" s="195" t="s">
        <v>85</v>
      </c>
      <c r="AV197" s="11" t="s">
        <v>85</v>
      </c>
      <c r="AW197" s="11" t="s">
        <v>35</v>
      </c>
      <c r="AX197" s="11" t="s">
        <v>83</v>
      </c>
      <c r="AY197" s="195" t="s">
        <v>135</v>
      </c>
    </row>
    <row r="198" spans="2:65" s="1" customFormat="1" ht="20.45" customHeight="1">
      <c r="B198" s="32"/>
      <c r="C198" s="172" t="s">
        <v>341</v>
      </c>
      <c r="D198" s="172" t="s">
        <v>137</v>
      </c>
      <c r="E198" s="173" t="s">
        <v>787</v>
      </c>
      <c r="F198" s="174" t="s">
        <v>788</v>
      </c>
      <c r="G198" s="175" t="s">
        <v>257</v>
      </c>
      <c r="H198" s="176">
        <v>2</v>
      </c>
      <c r="I198" s="177"/>
      <c r="J198" s="178">
        <f>ROUND(I198*H198,2)</f>
        <v>0</v>
      </c>
      <c r="K198" s="174" t="s">
        <v>141</v>
      </c>
      <c r="L198" s="36"/>
      <c r="M198" s="179" t="s">
        <v>1</v>
      </c>
      <c r="N198" s="180" t="s">
        <v>46</v>
      </c>
      <c r="O198" s="58"/>
      <c r="P198" s="181">
        <f>O198*H198</f>
        <v>0</v>
      </c>
      <c r="Q198" s="181">
        <v>0.35744</v>
      </c>
      <c r="R198" s="181">
        <f>Q198*H198</f>
        <v>0.71488</v>
      </c>
      <c r="S198" s="181">
        <v>0</v>
      </c>
      <c r="T198" s="182">
        <f>S198*H198</f>
        <v>0</v>
      </c>
      <c r="AR198" s="15" t="s">
        <v>142</v>
      </c>
      <c r="AT198" s="15" t="s">
        <v>137</v>
      </c>
      <c r="AU198" s="15" t="s">
        <v>85</v>
      </c>
      <c r="AY198" s="15" t="s">
        <v>135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5" t="s">
        <v>83</v>
      </c>
      <c r="BK198" s="183">
        <f>ROUND(I198*H198,2)</f>
        <v>0</v>
      </c>
      <c r="BL198" s="15" t="s">
        <v>142</v>
      </c>
      <c r="BM198" s="15" t="s">
        <v>915</v>
      </c>
    </row>
    <row r="199" spans="2:51" s="11" customFormat="1" ht="12">
      <c r="B199" s="184"/>
      <c r="C199" s="185"/>
      <c r="D199" s="186" t="s">
        <v>144</v>
      </c>
      <c r="E199" s="187" t="s">
        <v>1</v>
      </c>
      <c r="F199" s="188" t="s">
        <v>85</v>
      </c>
      <c r="G199" s="185"/>
      <c r="H199" s="189">
        <v>2</v>
      </c>
      <c r="I199" s="190"/>
      <c r="J199" s="185"/>
      <c r="K199" s="185"/>
      <c r="L199" s="191"/>
      <c r="M199" s="192"/>
      <c r="N199" s="193"/>
      <c r="O199" s="193"/>
      <c r="P199" s="193"/>
      <c r="Q199" s="193"/>
      <c r="R199" s="193"/>
      <c r="S199" s="193"/>
      <c r="T199" s="194"/>
      <c r="AT199" s="195" t="s">
        <v>144</v>
      </c>
      <c r="AU199" s="195" t="s">
        <v>85</v>
      </c>
      <c r="AV199" s="11" t="s">
        <v>85</v>
      </c>
      <c r="AW199" s="11" t="s">
        <v>35</v>
      </c>
      <c r="AX199" s="11" t="s">
        <v>83</v>
      </c>
      <c r="AY199" s="195" t="s">
        <v>135</v>
      </c>
    </row>
    <row r="200" spans="2:65" s="1" customFormat="1" ht="14.45" customHeight="1">
      <c r="B200" s="32"/>
      <c r="C200" s="217" t="s">
        <v>347</v>
      </c>
      <c r="D200" s="217" t="s">
        <v>233</v>
      </c>
      <c r="E200" s="218" t="s">
        <v>790</v>
      </c>
      <c r="F200" s="219" t="s">
        <v>791</v>
      </c>
      <c r="G200" s="220" t="s">
        <v>257</v>
      </c>
      <c r="H200" s="221">
        <v>2</v>
      </c>
      <c r="I200" s="222"/>
      <c r="J200" s="223">
        <f>ROUND(I200*H200,2)</f>
        <v>0</v>
      </c>
      <c r="K200" s="219" t="s">
        <v>1</v>
      </c>
      <c r="L200" s="224"/>
      <c r="M200" s="225" t="s">
        <v>1</v>
      </c>
      <c r="N200" s="226" t="s">
        <v>46</v>
      </c>
      <c r="O200" s="58"/>
      <c r="P200" s="181">
        <f>O200*H200</f>
        <v>0</v>
      </c>
      <c r="Q200" s="181">
        <v>0.07</v>
      </c>
      <c r="R200" s="181">
        <f>Q200*H200</f>
        <v>0.14</v>
      </c>
      <c r="S200" s="181">
        <v>0</v>
      </c>
      <c r="T200" s="182">
        <f>S200*H200</f>
        <v>0</v>
      </c>
      <c r="AR200" s="15" t="s">
        <v>186</v>
      </c>
      <c r="AT200" s="15" t="s">
        <v>233</v>
      </c>
      <c r="AU200" s="15" t="s">
        <v>85</v>
      </c>
      <c r="AY200" s="15" t="s">
        <v>135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5" t="s">
        <v>83</v>
      </c>
      <c r="BK200" s="183">
        <f>ROUND(I200*H200,2)</f>
        <v>0</v>
      </c>
      <c r="BL200" s="15" t="s">
        <v>142</v>
      </c>
      <c r="BM200" s="15" t="s">
        <v>916</v>
      </c>
    </row>
    <row r="201" spans="2:51" s="11" customFormat="1" ht="12">
      <c r="B201" s="184"/>
      <c r="C201" s="185"/>
      <c r="D201" s="186" t="s">
        <v>144</v>
      </c>
      <c r="E201" s="187" t="s">
        <v>1</v>
      </c>
      <c r="F201" s="188" t="s">
        <v>85</v>
      </c>
      <c r="G201" s="185"/>
      <c r="H201" s="189">
        <v>2</v>
      </c>
      <c r="I201" s="190"/>
      <c r="J201" s="185"/>
      <c r="K201" s="185"/>
      <c r="L201" s="191"/>
      <c r="M201" s="192"/>
      <c r="N201" s="193"/>
      <c r="O201" s="193"/>
      <c r="P201" s="193"/>
      <c r="Q201" s="193"/>
      <c r="R201" s="193"/>
      <c r="S201" s="193"/>
      <c r="T201" s="194"/>
      <c r="AT201" s="195" t="s">
        <v>144</v>
      </c>
      <c r="AU201" s="195" t="s">
        <v>85</v>
      </c>
      <c r="AV201" s="11" t="s">
        <v>85</v>
      </c>
      <c r="AW201" s="11" t="s">
        <v>35</v>
      </c>
      <c r="AX201" s="11" t="s">
        <v>83</v>
      </c>
      <c r="AY201" s="195" t="s">
        <v>135</v>
      </c>
    </row>
    <row r="202" spans="2:63" s="10" customFormat="1" ht="22.9" customHeight="1">
      <c r="B202" s="156"/>
      <c r="C202" s="157"/>
      <c r="D202" s="158" t="s">
        <v>74</v>
      </c>
      <c r="E202" s="170" t="s">
        <v>495</v>
      </c>
      <c r="F202" s="170" t="s">
        <v>496</v>
      </c>
      <c r="G202" s="157"/>
      <c r="H202" s="157"/>
      <c r="I202" s="160"/>
      <c r="J202" s="171">
        <f>BK202</f>
        <v>0</v>
      </c>
      <c r="K202" s="157"/>
      <c r="L202" s="162"/>
      <c r="M202" s="163"/>
      <c r="N202" s="164"/>
      <c r="O202" s="164"/>
      <c r="P202" s="165">
        <f>SUM(P203:P212)</f>
        <v>0</v>
      </c>
      <c r="Q202" s="164"/>
      <c r="R202" s="165">
        <f>SUM(R203:R212)</f>
        <v>0</v>
      </c>
      <c r="S202" s="164"/>
      <c r="T202" s="166">
        <f>SUM(T203:T212)</f>
        <v>0</v>
      </c>
      <c r="AR202" s="167" t="s">
        <v>83</v>
      </c>
      <c r="AT202" s="168" t="s">
        <v>74</v>
      </c>
      <c r="AU202" s="168" t="s">
        <v>83</v>
      </c>
      <c r="AY202" s="167" t="s">
        <v>135</v>
      </c>
      <c r="BK202" s="169">
        <f>SUM(BK203:BK212)</f>
        <v>0</v>
      </c>
    </row>
    <row r="203" spans="2:65" s="1" customFormat="1" ht="20.45" customHeight="1">
      <c r="B203" s="32"/>
      <c r="C203" s="172" t="s">
        <v>352</v>
      </c>
      <c r="D203" s="172" t="s">
        <v>137</v>
      </c>
      <c r="E203" s="173" t="s">
        <v>498</v>
      </c>
      <c r="F203" s="174" t="s">
        <v>499</v>
      </c>
      <c r="G203" s="175" t="s">
        <v>236</v>
      </c>
      <c r="H203" s="176">
        <v>64.184</v>
      </c>
      <c r="I203" s="177"/>
      <c r="J203" s="178">
        <f>ROUND(I203*H203,2)</f>
        <v>0</v>
      </c>
      <c r="K203" s="174" t="s">
        <v>141</v>
      </c>
      <c r="L203" s="36"/>
      <c r="M203" s="179" t="s">
        <v>1</v>
      </c>
      <c r="N203" s="180" t="s">
        <v>46</v>
      </c>
      <c r="O203" s="58"/>
      <c r="P203" s="181">
        <f>O203*H203</f>
        <v>0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AR203" s="15" t="s">
        <v>142</v>
      </c>
      <c r="AT203" s="15" t="s">
        <v>137</v>
      </c>
      <c r="AU203" s="15" t="s">
        <v>85</v>
      </c>
      <c r="AY203" s="15" t="s">
        <v>135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5" t="s">
        <v>83</v>
      </c>
      <c r="BK203" s="183">
        <f>ROUND(I203*H203,2)</f>
        <v>0</v>
      </c>
      <c r="BL203" s="15" t="s">
        <v>142</v>
      </c>
      <c r="BM203" s="15" t="s">
        <v>917</v>
      </c>
    </row>
    <row r="204" spans="2:65" s="1" customFormat="1" ht="20.45" customHeight="1">
      <c r="B204" s="32"/>
      <c r="C204" s="172" t="s">
        <v>357</v>
      </c>
      <c r="D204" s="172" t="s">
        <v>137</v>
      </c>
      <c r="E204" s="173" t="s">
        <v>503</v>
      </c>
      <c r="F204" s="174" t="s">
        <v>504</v>
      </c>
      <c r="G204" s="175" t="s">
        <v>236</v>
      </c>
      <c r="H204" s="176">
        <v>1219.496</v>
      </c>
      <c r="I204" s="177"/>
      <c r="J204" s="178">
        <f>ROUND(I204*H204,2)</f>
        <v>0</v>
      </c>
      <c r="K204" s="174" t="s">
        <v>141</v>
      </c>
      <c r="L204" s="36"/>
      <c r="M204" s="179" t="s">
        <v>1</v>
      </c>
      <c r="N204" s="180" t="s">
        <v>46</v>
      </c>
      <c r="O204" s="58"/>
      <c r="P204" s="181">
        <f>O204*H204</f>
        <v>0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AR204" s="15" t="s">
        <v>142</v>
      </c>
      <c r="AT204" s="15" t="s">
        <v>137</v>
      </c>
      <c r="AU204" s="15" t="s">
        <v>85</v>
      </c>
      <c r="AY204" s="15" t="s">
        <v>135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5" t="s">
        <v>83</v>
      </c>
      <c r="BK204" s="183">
        <f>ROUND(I204*H204,2)</f>
        <v>0</v>
      </c>
      <c r="BL204" s="15" t="s">
        <v>142</v>
      </c>
      <c r="BM204" s="15" t="s">
        <v>918</v>
      </c>
    </row>
    <row r="205" spans="2:51" s="12" customFormat="1" ht="12">
      <c r="B205" s="196"/>
      <c r="C205" s="197"/>
      <c r="D205" s="186" t="s">
        <v>144</v>
      </c>
      <c r="E205" s="198" t="s">
        <v>1</v>
      </c>
      <c r="F205" s="199" t="s">
        <v>506</v>
      </c>
      <c r="G205" s="197"/>
      <c r="H205" s="198" t="s">
        <v>1</v>
      </c>
      <c r="I205" s="200"/>
      <c r="J205" s="197"/>
      <c r="K205" s="197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144</v>
      </c>
      <c r="AU205" s="205" t="s">
        <v>85</v>
      </c>
      <c r="AV205" s="12" t="s">
        <v>83</v>
      </c>
      <c r="AW205" s="12" t="s">
        <v>35</v>
      </c>
      <c r="AX205" s="12" t="s">
        <v>75</v>
      </c>
      <c r="AY205" s="205" t="s">
        <v>135</v>
      </c>
    </row>
    <row r="206" spans="2:51" s="11" customFormat="1" ht="12">
      <c r="B206" s="184"/>
      <c r="C206" s="185"/>
      <c r="D206" s="186" t="s">
        <v>144</v>
      </c>
      <c r="E206" s="187" t="s">
        <v>1</v>
      </c>
      <c r="F206" s="188" t="s">
        <v>919</v>
      </c>
      <c r="G206" s="185"/>
      <c r="H206" s="189">
        <v>1219.496</v>
      </c>
      <c r="I206" s="190"/>
      <c r="J206" s="185"/>
      <c r="K206" s="185"/>
      <c r="L206" s="191"/>
      <c r="M206" s="192"/>
      <c r="N206" s="193"/>
      <c r="O206" s="193"/>
      <c r="P206" s="193"/>
      <c r="Q206" s="193"/>
      <c r="R206" s="193"/>
      <c r="S206" s="193"/>
      <c r="T206" s="194"/>
      <c r="AT206" s="195" t="s">
        <v>144</v>
      </c>
      <c r="AU206" s="195" t="s">
        <v>85</v>
      </c>
      <c r="AV206" s="11" t="s">
        <v>85</v>
      </c>
      <c r="AW206" s="11" t="s">
        <v>35</v>
      </c>
      <c r="AX206" s="11" t="s">
        <v>83</v>
      </c>
      <c r="AY206" s="195" t="s">
        <v>135</v>
      </c>
    </row>
    <row r="207" spans="2:65" s="1" customFormat="1" ht="20.45" customHeight="1">
      <c r="B207" s="32"/>
      <c r="C207" s="172" t="s">
        <v>362</v>
      </c>
      <c r="D207" s="172" t="s">
        <v>137</v>
      </c>
      <c r="E207" s="173" t="s">
        <v>799</v>
      </c>
      <c r="F207" s="174" t="s">
        <v>800</v>
      </c>
      <c r="G207" s="175" t="s">
        <v>236</v>
      </c>
      <c r="H207" s="176">
        <v>27.268</v>
      </c>
      <c r="I207" s="177"/>
      <c r="J207" s="178">
        <f>ROUND(I207*H207,2)</f>
        <v>0</v>
      </c>
      <c r="K207" s="174" t="s">
        <v>141</v>
      </c>
      <c r="L207" s="36"/>
      <c r="M207" s="179" t="s">
        <v>1</v>
      </c>
      <c r="N207" s="180" t="s">
        <v>46</v>
      </c>
      <c r="O207" s="58"/>
      <c r="P207" s="181">
        <f>O207*H207</f>
        <v>0</v>
      </c>
      <c r="Q207" s="181">
        <v>0</v>
      </c>
      <c r="R207" s="181">
        <f>Q207*H207</f>
        <v>0</v>
      </c>
      <c r="S207" s="181">
        <v>0</v>
      </c>
      <c r="T207" s="182">
        <f>S207*H207</f>
        <v>0</v>
      </c>
      <c r="AR207" s="15" t="s">
        <v>142</v>
      </c>
      <c r="AT207" s="15" t="s">
        <v>137</v>
      </c>
      <c r="AU207" s="15" t="s">
        <v>85</v>
      </c>
      <c r="AY207" s="15" t="s">
        <v>135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5" t="s">
        <v>83</v>
      </c>
      <c r="BK207" s="183">
        <f>ROUND(I207*H207,2)</f>
        <v>0</v>
      </c>
      <c r="BL207" s="15" t="s">
        <v>142</v>
      </c>
      <c r="BM207" s="15" t="s">
        <v>920</v>
      </c>
    </row>
    <row r="208" spans="2:51" s="12" customFormat="1" ht="12">
      <c r="B208" s="196"/>
      <c r="C208" s="197"/>
      <c r="D208" s="186" t="s">
        <v>144</v>
      </c>
      <c r="E208" s="198" t="s">
        <v>1</v>
      </c>
      <c r="F208" s="199" t="s">
        <v>802</v>
      </c>
      <c r="G208" s="197"/>
      <c r="H208" s="198" t="s">
        <v>1</v>
      </c>
      <c r="I208" s="200"/>
      <c r="J208" s="197"/>
      <c r="K208" s="197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144</v>
      </c>
      <c r="AU208" s="205" t="s">
        <v>85</v>
      </c>
      <c r="AV208" s="12" t="s">
        <v>83</v>
      </c>
      <c r="AW208" s="12" t="s">
        <v>35</v>
      </c>
      <c r="AX208" s="12" t="s">
        <v>75</v>
      </c>
      <c r="AY208" s="205" t="s">
        <v>135</v>
      </c>
    </row>
    <row r="209" spans="2:51" s="11" customFormat="1" ht="12">
      <c r="B209" s="184"/>
      <c r="C209" s="185"/>
      <c r="D209" s="186" t="s">
        <v>144</v>
      </c>
      <c r="E209" s="187" t="s">
        <v>1</v>
      </c>
      <c r="F209" s="188" t="s">
        <v>921</v>
      </c>
      <c r="G209" s="185"/>
      <c r="H209" s="189">
        <v>27.268</v>
      </c>
      <c r="I209" s="190"/>
      <c r="J209" s="185"/>
      <c r="K209" s="185"/>
      <c r="L209" s="191"/>
      <c r="M209" s="192"/>
      <c r="N209" s="193"/>
      <c r="O209" s="193"/>
      <c r="P209" s="193"/>
      <c r="Q209" s="193"/>
      <c r="R209" s="193"/>
      <c r="S209" s="193"/>
      <c r="T209" s="194"/>
      <c r="AT209" s="195" t="s">
        <v>144</v>
      </c>
      <c r="AU209" s="195" t="s">
        <v>85</v>
      </c>
      <c r="AV209" s="11" t="s">
        <v>85</v>
      </c>
      <c r="AW209" s="11" t="s">
        <v>35</v>
      </c>
      <c r="AX209" s="11" t="s">
        <v>75</v>
      </c>
      <c r="AY209" s="195" t="s">
        <v>135</v>
      </c>
    </row>
    <row r="210" spans="2:51" s="13" customFormat="1" ht="12">
      <c r="B210" s="206"/>
      <c r="C210" s="207"/>
      <c r="D210" s="186" t="s">
        <v>144</v>
      </c>
      <c r="E210" s="208" t="s">
        <v>1</v>
      </c>
      <c r="F210" s="209" t="s">
        <v>160</v>
      </c>
      <c r="G210" s="207"/>
      <c r="H210" s="210">
        <v>27.268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144</v>
      </c>
      <c r="AU210" s="216" t="s">
        <v>85</v>
      </c>
      <c r="AV210" s="13" t="s">
        <v>142</v>
      </c>
      <c r="AW210" s="13" t="s">
        <v>35</v>
      </c>
      <c r="AX210" s="13" t="s">
        <v>83</v>
      </c>
      <c r="AY210" s="216" t="s">
        <v>135</v>
      </c>
    </row>
    <row r="211" spans="2:65" s="1" customFormat="1" ht="20.45" customHeight="1">
      <c r="B211" s="32"/>
      <c r="C211" s="172" t="s">
        <v>367</v>
      </c>
      <c r="D211" s="172" t="s">
        <v>137</v>
      </c>
      <c r="E211" s="173" t="s">
        <v>521</v>
      </c>
      <c r="F211" s="174" t="s">
        <v>522</v>
      </c>
      <c r="G211" s="175" t="s">
        <v>236</v>
      </c>
      <c r="H211" s="176">
        <v>36.916</v>
      </c>
      <c r="I211" s="177"/>
      <c r="J211" s="178">
        <f>ROUND(I211*H211,2)</f>
        <v>0</v>
      </c>
      <c r="K211" s="174" t="s">
        <v>141</v>
      </c>
      <c r="L211" s="36"/>
      <c r="M211" s="179" t="s">
        <v>1</v>
      </c>
      <c r="N211" s="180" t="s">
        <v>46</v>
      </c>
      <c r="O211" s="58"/>
      <c r="P211" s="181">
        <f>O211*H211</f>
        <v>0</v>
      </c>
      <c r="Q211" s="181">
        <v>0</v>
      </c>
      <c r="R211" s="181">
        <f>Q211*H211</f>
        <v>0</v>
      </c>
      <c r="S211" s="181">
        <v>0</v>
      </c>
      <c r="T211" s="182">
        <f>S211*H211</f>
        <v>0</v>
      </c>
      <c r="AR211" s="15" t="s">
        <v>142</v>
      </c>
      <c r="AT211" s="15" t="s">
        <v>137</v>
      </c>
      <c r="AU211" s="15" t="s">
        <v>85</v>
      </c>
      <c r="AY211" s="15" t="s">
        <v>135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5" t="s">
        <v>83</v>
      </c>
      <c r="BK211" s="183">
        <f>ROUND(I211*H211,2)</f>
        <v>0</v>
      </c>
      <c r="BL211" s="15" t="s">
        <v>142</v>
      </c>
      <c r="BM211" s="15" t="s">
        <v>922</v>
      </c>
    </row>
    <row r="212" spans="2:51" s="11" customFormat="1" ht="12">
      <c r="B212" s="184"/>
      <c r="C212" s="185"/>
      <c r="D212" s="186" t="s">
        <v>144</v>
      </c>
      <c r="E212" s="187" t="s">
        <v>1</v>
      </c>
      <c r="F212" s="188" t="s">
        <v>923</v>
      </c>
      <c r="G212" s="185"/>
      <c r="H212" s="189">
        <v>36.916</v>
      </c>
      <c r="I212" s="190"/>
      <c r="J212" s="185"/>
      <c r="K212" s="185"/>
      <c r="L212" s="191"/>
      <c r="M212" s="192"/>
      <c r="N212" s="193"/>
      <c r="O212" s="193"/>
      <c r="P212" s="193"/>
      <c r="Q212" s="193"/>
      <c r="R212" s="193"/>
      <c r="S212" s="193"/>
      <c r="T212" s="194"/>
      <c r="AT212" s="195" t="s">
        <v>144</v>
      </c>
      <c r="AU212" s="195" t="s">
        <v>85</v>
      </c>
      <c r="AV212" s="11" t="s">
        <v>85</v>
      </c>
      <c r="AW212" s="11" t="s">
        <v>35</v>
      </c>
      <c r="AX212" s="11" t="s">
        <v>83</v>
      </c>
      <c r="AY212" s="195" t="s">
        <v>135</v>
      </c>
    </row>
    <row r="213" spans="2:63" s="10" customFormat="1" ht="22.9" customHeight="1">
      <c r="B213" s="156"/>
      <c r="C213" s="157"/>
      <c r="D213" s="158" t="s">
        <v>74</v>
      </c>
      <c r="E213" s="170" t="s">
        <v>525</v>
      </c>
      <c r="F213" s="170" t="s">
        <v>526</v>
      </c>
      <c r="G213" s="157"/>
      <c r="H213" s="157"/>
      <c r="I213" s="160"/>
      <c r="J213" s="171">
        <f>BK213</f>
        <v>0</v>
      </c>
      <c r="K213" s="157"/>
      <c r="L213" s="162"/>
      <c r="M213" s="163"/>
      <c r="N213" s="164"/>
      <c r="O213" s="164"/>
      <c r="P213" s="165">
        <f>P214</f>
        <v>0</v>
      </c>
      <c r="Q213" s="164"/>
      <c r="R213" s="165">
        <f>R214</f>
        <v>0</v>
      </c>
      <c r="S213" s="164"/>
      <c r="T213" s="166">
        <f>T214</f>
        <v>0</v>
      </c>
      <c r="AR213" s="167" t="s">
        <v>83</v>
      </c>
      <c r="AT213" s="168" t="s">
        <v>74</v>
      </c>
      <c r="AU213" s="168" t="s">
        <v>83</v>
      </c>
      <c r="AY213" s="167" t="s">
        <v>135</v>
      </c>
      <c r="BK213" s="169">
        <f>BK214</f>
        <v>0</v>
      </c>
    </row>
    <row r="214" spans="2:65" s="1" customFormat="1" ht="20.45" customHeight="1">
      <c r="B214" s="32"/>
      <c r="C214" s="172" t="s">
        <v>372</v>
      </c>
      <c r="D214" s="172" t="s">
        <v>137</v>
      </c>
      <c r="E214" s="173" t="s">
        <v>528</v>
      </c>
      <c r="F214" s="174" t="s">
        <v>529</v>
      </c>
      <c r="G214" s="175" t="s">
        <v>236</v>
      </c>
      <c r="H214" s="176">
        <v>142.131</v>
      </c>
      <c r="I214" s="177"/>
      <c r="J214" s="178">
        <f>ROUND(I214*H214,2)</f>
        <v>0</v>
      </c>
      <c r="K214" s="174" t="s">
        <v>141</v>
      </c>
      <c r="L214" s="36"/>
      <c r="M214" s="179" t="s">
        <v>1</v>
      </c>
      <c r="N214" s="180" t="s">
        <v>46</v>
      </c>
      <c r="O214" s="58"/>
      <c r="P214" s="181">
        <f>O214*H214</f>
        <v>0</v>
      </c>
      <c r="Q214" s="181">
        <v>0</v>
      </c>
      <c r="R214" s="181">
        <f>Q214*H214</f>
        <v>0</v>
      </c>
      <c r="S214" s="181">
        <v>0</v>
      </c>
      <c r="T214" s="182">
        <f>S214*H214</f>
        <v>0</v>
      </c>
      <c r="AR214" s="15" t="s">
        <v>142</v>
      </c>
      <c r="AT214" s="15" t="s">
        <v>137</v>
      </c>
      <c r="AU214" s="15" t="s">
        <v>85</v>
      </c>
      <c r="AY214" s="15" t="s">
        <v>135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5" t="s">
        <v>83</v>
      </c>
      <c r="BK214" s="183">
        <f>ROUND(I214*H214,2)</f>
        <v>0</v>
      </c>
      <c r="BL214" s="15" t="s">
        <v>142</v>
      </c>
      <c r="BM214" s="15" t="s">
        <v>924</v>
      </c>
    </row>
    <row r="215" spans="2:63" s="10" customFormat="1" ht="25.9" customHeight="1">
      <c r="B215" s="156"/>
      <c r="C215" s="157"/>
      <c r="D215" s="158" t="s">
        <v>74</v>
      </c>
      <c r="E215" s="159" t="s">
        <v>620</v>
      </c>
      <c r="F215" s="159" t="s">
        <v>621</v>
      </c>
      <c r="G215" s="157"/>
      <c r="H215" s="157"/>
      <c r="I215" s="160"/>
      <c r="J215" s="161">
        <f>BK215</f>
        <v>0</v>
      </c>
      <c r="K215" s="157"/>
      <c r="L215" s="162"/>
      <c r="M215" s="163"/>
      <c r="N215" s="164"/>
      <c r="O215" s="164"/>
      <c r="P215" s="165">
        <f>P216+P221+P228</f>
        <v>0</v>
      </c>
      <c r="Q215" s="164"/>
      <c r="R215" s="165">
        <f>R216+R221+R228</f>
        <v>0</v>
      </c>
      <c r="S215" s="164"/>
      <c r="T215" s="166">
        <f>T216+T221+T228</f>
        <v>0</v>
      </c>
      <c r="AR215" s="167" t="s">
        <v>165</v>
      </c>
      <c r="AT215" s="168" t="s">
        <v>74</v>
      </c>
      <c r="AU215" s="168" t="s">
        <v>75</v>
      </c>
      <c r="AY215" s="167" t="s">
        <v>135</v>
      </c>
      <c r="BK215" s="169">
        <f>BK216+BK221+BK228</f>
        <v>0</v>
      </c>
    </row>
    <row r="216" spans="2:63" s="10" customFormat="1" ht="22.9" customHeight="1">
      <c r="B216" s="156"/>
      <c r="C216" s="157"/>
      <c r="D216" s="158" t="s">
        <v>74</v>
      </c>
      <c r="E216" s="170" t="s">
        <v>622</v>
      </c>
      <c r="F216" s="170" t="s">
        <v>623</v>
      </c>
      <c r="G216" s="157"/>
      <c r="H216" s="157"/>
      <c r="I216" s="160"/>
      <c r="J216" s="171">
        <f>BK216</f>
        <v>0</v>
      </c>
      <c r="K216" s="157"/>
      <c r="L216" s="162"/>
      <c r="M216" s="163"/>
      <c r="N216" s="164"/>
      <c r="O216" s="164"/>
      <c r="P216" s="165">
        <f>SUM(P217:P220)</f>
        <v>0</v>
      </c>
      <c r="Q216" s="164"/>
      <c r="R216" s="165">
        <f>SUM(R217:R220)</f>
        <v>0</v>
      </c>
      <c r="S216" s="164"/>
      <c r="T216" s="166">
        <f>SUM(T217:T220)</f>
        <v>0</v>
      </c>
      <c r="AR216" s="167" t="s">
        <v>165</v>
      </c>
      <c r="AT216" s="168" t="s">
        <v>74</v>
      </c>
      <c r="AU216" s="168" t="s">
        <v>83</v>
      </c>
      <c r="AY216" s="167" t="s">
        <v>135</v>
      </c>
      <c r="BK216" s="169">
        <f>SUM(BK217:BK220)</f>
        <v>0</v>
      </c>
    </row>
    <row r="217" spans="2:65" s="1" customFormat="1" ht="20.45" customHeight="1">
      <c r="B217" s="32"/>
      <c r="C217" s="172" t="s">
        <v>378</v>
      </c>
      <c r="D217" s="172" t="s">
        <v>137</v>
      </c>
      <c r="E217" s="173" t="s">
        <v>625</v>
      </c>
      <c r="F217" s="174" t="s">
        <v>626</v>
      </c>
      <c r="G217" s="175" t="s">
        <v>627</v>
      </c>
      <c r="H217" s="176">
        <v>1</v>
      </c>
      <c r="I217" s="177"/>
      <c r="J217" s="178">
        <f>ROUND(I217*H217,2)</f>
        <v>0</v>
      </c>
      <c r="K217" s="174" t="s">
        <v>141</v>
      </c>
      <c r="L217" s="36"/>
      <c r="M217" s="179" t="s">
        <v>1</v>
      </c>
      <c r="N217" s="180" t="s">
        <v>46</v>
      </c>
      <c r="O217" s="58"/>
      <c r="P217" s="181">
        <f>O217*H217</f>
        <v>0</v>
      </c>
      <c r="Q217" s="181">
        <v>0</v>
      </c>
      <c r="R217" s="181">
        <f>Q217*H217</f>
        <v>0</v>
      </c>
      <c r="S217" s="181">
        <v>0</v>
      </c>
      <c r="T217" s="182">
        <f>S217*H217</f>
        <v>0</v>
      </c>
      <c r="AR217" s="15" t="s">
        <v>628</v>
      </c>
      <c r="AT217" s="15" t="s">
        <v>137</v>
      </c>
      <c r="AU217" s="15" t="s">
        <v>85</v>
      </c>
      <c r="AY217" s="15" t="s">
        <v>135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5" t="s">
        <v>83</v>
      </c>
      <c r="BK217" s="183">
        <f>ROUND(I217*H217,2)</f>
        <v>0</v>
      </c>
      <c r="BL217" s="15" t="s">
        <v>628</v>
      </c>
      <c r="BM217" s="15" t="s">
        <v>925</v>
      </c>
    </row>
    <row r="218" spans="2:51" s="11" customFormat="1" ht="12">
      <c r="B218" s="184"/>
      <c r="C218" s="185"/>
      <c r="D218" s="186" t="s">
        <v>144</v>
      </c>
      <c r="E218" s="187" t="s">
        <v>1</v>
      </c>
      <c r="F218" s="188" t="s">
        <v>83</v>
      </c>
      <c r="G218" s="185"/>
      <c r="H218" s="189">
        <v>1</v>
      </c>
      <c r="I218" s="190"/>
      <c r="J218" s="185"/>
      <c r="K218" s="185"/>
      <c r="L218" s="191"/>
      <c r="M218" s="192"/>
      <c r="N218" s="193"/>
      <c r="O218" s="193"/>
      <c r="P218" s="193"/>
      <c r="Q218" s="193"/>
      <c r="R218" s="193"/>
      <c r="S218" s="193"/>
      <c r="T218" s="194"/>
      <c r="AT218" s="195" t="s">
        <v>144</v>
      </c>
      <c r="AU218" s="195" t="s">
        <v>85</v>
      </c>
      <c r="AV218" s="11" t="s">
        <v>85</v>
      </c>
      <c r="AW218" s="11" t="s">
        <v>35</v>
      </c>
      <c r="AX218" s="11" t="s">
        <v>83</v>
      </c>
      <c r="AY218" s="195" t="s">
        <v>135</v>
      </c>
    </row>
    <row r="219" spans="2:65" s="1" customFormat="1" ht="20.45" customHeight="1">
      <c r="B219" s="32"/>
      <c r="C219" s="172" t="s">
        <v>382</v>
      </c>
      <c r="D219" s="172" t="s">
        <v>137</v>
      </c>
      <c r="E219" s="173" t="s">
        <v>631</v>
      </c>
      <c r="F219" s="174" t="s">
        <v>632</v>
      </c>
      <c r="G219" s="175" t="s">
        <v>627</v>
      </c>
      <c r="H219" s="176">
        <v>1</v>
      </c>
      <c r="I219" s="177"/>
      <c r="J219" s="178">
        <f>ROUND(I219*H219,2)</f>
        <v>0</v>
      </c>
      <c r="K219" s="174" t="s">
        <v>141</v>
      </c>
      <c r="L219" s="36"/>
      <c r="M219" s="179" t="s">
        <v>1</v>
      </c>
      <c r="N219" s="180" t="s">
        <v>46</v>
      </c>
      <c r="O219" s="58"/>
      <c r="P219" s="181">
        <f>O219*H219</f>
        <v>0</v>
      </c>
      <c r="Q219" s="181">
        <v>0</v>
      </c>
      <c r="R219" s="181">
        <f>Q219*H219</f>
        <v>0</v>
      </c>
      <c r="S219" s="181">
        <v>0</v>
      </c>
      <c r="T219" s="182">
        <f>S219*H219</f>
        <v>0</v>
      </c>
      <c r="AR219" s="15" t="s">
        <v>628</v>
      </c>
      <c r="AT219" s="15" t="s">
        <v>137</v>
      </c>
      <c r="AU219" s="15" t="s">
        <v>85</v>
      </c>
      <c r="AY219" s="15" t="s">
        <v>135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15" t="s">
        <v>83</v>
      </c>
      <c r="BK219" s="183">
        <f>ROUND(I219*H219,2)</f>
        <v>0</v>
      </c>
      <c r="BL219" s="15" t="s">
        <v>628</v>
      </c>
      <c r="BM219" s="15" t="s">
        <v>926</v>
      </c>
    </row>
    <row r="220" spans="2:51" s="11" customFormat="1" ht="12">
      <c r="B220" s="184"/>
      <c r="C220" s="185"/>
      <c r="D220" s="186" t="s">
        <v>144</v>
      </c>
      <c r="E220" s="187" t="s">
        <v>1</v>
      </c>
      <c r="F220" s="188" t="s">
        <v>83</v>
      </c>
      <c r="G220" s="185"/>
      <c r="H220" s="189">
        <v>1</v>
      </c>
      <c r="I220" s="190"/>
      <c r="J220" s="185"/>
      <c r="K220" s="185"/>
      <c r="L220" s="191"/>
      <c r="M220" s="192"/>
      <c r="N220" s="193"/>
      <c r="O220" s="193"/>
      <c r="P220" s="193"/>
      <c r="Q220" s="193"/>
      <c r="R220" s="193"/>
      <c r="S220" s="193"/>
      <c r="T220" s="194"/>
      <c r="AT220" s="195" t="s">
        <v>144</v>
      </c>
      <c r="AU220" s="195" t="s">
        <v>85</v>
      </c>
      <c r="AV220" s="11" t="s">
        <v>85</v>
      </c>
      <c r="AW220" s="11" t="s">
        <v>35</v>
      </c>
      <c r="AX220" s="11" t="s">
        <v>83</v>
      </c>
      <c r="AY220" s="195" t="s">
        <v>135</v>
      </c>
    </row>
    <row r="221" spans="2:63" s="10" customFormat="1" ht="22.9" customHeight="1">
      <c r="B221" s="156"/>
      <c r="C221" s="157"/>
      <c r="D221" s="158" t="s">
        <v>74</v>
      </c>
      <c r="E221" s="170" t="s">
        <v>634</v>
      </c>
      <c r="F221" s="170" t="s">
        <v>635</v>
      </c>
      <c r="G221" s="157"/>
      <c r="H221" s="157"/>
      <c r="I221" s="160"/>
      <c r="J221" s="171">
        <f>BK221</f>
        <v>0</v>
      </c>
      <c r="K221" s="157"/>
      <c r="L221" s="162"/>
      <c r="M221" s="163"/>
      <c r="N221" s="164"/>
      <c r="O221" s="164"/>
      <c r="P221" s="165">
        <f>SUM(P222:P227)</f>
        <v>0</v>
      </c>
      <c r="Q221" s="164"/>
      <c r="R221" s="165">
        <f>SUM(R222:R227)</f>
        <v>0</v>
      </c>
      <c r="S221" s="164"/>
      <c r="T221" s="166">
        <f>SUM(T222:T227)</f>
        <v>0</v>
      </c>
      <c r="AR221" s="167" t="s">
        <v>165</v>
      </c>
      <c r="AT221" s="168" t="s">
        <v>74</v>
      </c>
      <c r="AU221" s="168" t="s">
        <v>83</v>
      </c>
      <c r="AY221" s="167" t="s">
        <v>135</v>
      </c>
      <c r="BK221" s="169">
        <f>SUM(BK222:BK227)</f>
        <v>0</v>
      </c>
    </row>
    <row r="222" spans="2:65" s="1" customFormat="1" ht="20.45" customHeight="1">
      <c r="B222" s="32"/>
      <c r="C222" s="172" t="s">
        <v>387</v>
      </c>
      <c r="D222" s="172" t="s">
        <v>137</v>
      </c>
      <c r="E222" s="173" t="s">
        <v>637</v>
      </c>
      <c r="F222" s="174" t="s">
        <v>927</v>
      </c>
      <c r="G222" s="175" t="s">
        <v>627</v>
      </c>
      <c r="H222" s="176">
        <v>1</v>
      </c>
      <c r="I222" s="177"/>
      <c r="J222" s="178">
        <f>ROUND(I222*H222,2)</f>
        <v>0</v>
      </c>
      <c r="K222" s="174" t="s">
        <v>141</v>
      </c>
      <c r="L222" s="36"/>
      <c r="M222" s="179" t="s">
        <v>1</v>
      </c>
      <c r="N222" s="180" t="s">
        <v>46</v>
      </c>
      <c r="O222" s="58"/>
      <c r="P222" s="181">
        <f>O222*H222</f>
        <v>0</v>
      </c>
      <c r="Q222" s="181">
        <v>0</v>
      </c>
      <c r="R222" s="181">
        <f>Q222*H222</f>
        <v>0</v>
      </c>
      <c r="S222" s="181">
        <v>0</v>
      </c>
      <c r="T222" s="182">
        <f>S222*H222</f>
        <v>0</v>
      </c>
      <c r="AR222" s="15" t="s">
        <v>628</v>
      </c>
      <c r="AT222" s="15" t="s">
        <v>137</v>
      </c>
      <c r="AU222" s="15" t="s">
        <v>85</v>
      </c>
      <c r="AY222" s="15" t="s">
        <v>135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5" t="s">
        <v>83</v>
      </c>
      <c r="BK222" s="183">
        <f>ROUND(I222*H222,2)</f>
        <v>0</v>
      </c>
      <c r="BL222" s="15" t="s">
        <v>628</v>
      </c>
      <c r="BM222" s="15" t="s">
        <v>928</v>
      </c>
    </row>
    <row r="223" spans="2:51" s="11" customFormat="1" ht="12">
      <c r="B223" s="184"/>
      <c r="C223" s="185"/>
      <c r="D223" s="186" t="s">
        <v>144</v>
      </c>
      <c r="E223" s="187" t="s">
        <v>1</v>
      </c>
      <c r="F223" s="188" t="s">
        <v>83</v>
      </c>
      <c r="G223" s="185"/>
      <c r="H223" s="189">
        <v>1</v>
      </c>
      <c r="I223" s="190"/>
      <c r="J223" s="185"/>
      <c r="K223" s="185"/>
      <c r="L223" s="191"/>
      <c r="M223" s="192"/>
      <c r="N223" s="193"/>
      <c r="O223" s="193"/>
      <c r="P223" s="193"/>
      <c r="Q223" s="193"/>
      <c r="R223" s="193"/>
      <c r="S223" s="193"/>
      <c r="T223" s="194"/>
      <c r="AT223" s="195" t="s">
        <v>144</v>
      </c>
      <c r="AU223" s="195" t="s">
        <v>85</v>
      </c>
      <c r="AV223" s="11" t="s">
        <v>85</v>
      </c>
      <c r="AW223" s="11" t="s">
        <v>35</v>
      </c>
      <c r="AX223" s="11" t="s">
        <v>83</v>
      </c>
      <c r="AY223" s="195" t="s">
        <v>135</v>
      </c>
    </row>
    <row r="224" spans="2:65" s="1" customFormat="1" ht="20.45" customHeight="1">
      <c r="B224" s="32"/>
      <c r="C224" s="172" t="s">
        <v>392</v>
      </c>
      <c r="D224" s="172" t="s">
        <v>137</v>
      </c>
      <c r="E224" s="173" t="s">
        <v>641</v>
      </c>
      <c r="F224" s="174" t="s">
        <v>642</v>
      </c>
      <c r="G224" s="175" t="s">
        <v>627</v>
      </c>
      <c r="H224" s="176">
        <v>1</v>
      </c>
      <c r="I224" s="177"/>
      <c r="J224" s="178">
        <f>ROUND(I224*H224,2)</f>
        <v>0</v>
      </c>
      <c r="K224" s="174" t="s">
        <v>141</v>
      </c>
      <c r="L224" s="36"/>
      <c r="M224" s="179" t="s">
        <v>1</v>
      </c>
      <c r="N224" s="180" t="s">
        <v>46</v>
      </c>
      <c r="O224" s="58"/>
      <c r="P224" s="181">
        <f>O224*H224</f>
        <v>0</v>
      </c>
      <c r="Q224" s="181">
        <v>0</v>
      </c>
      <c r="R224" s="181">
        <f>Q224*H224</f>
        <v>0</v>
      </c>
      <c r="S224" s="181">
        <v>0</v>
      </c>
      <c r="T224" s="182">
        <f>S224*H224</f>
        <v>0</v>
      </c>
      <c r="AR224" s="15" t="s">
        <v>628</v>
      </c>
      <c r="AT224" s="15" t="s">
        <v>137</v>
      </c>
      <c r="AU224" s="15" t="s">
        <v>85</v>
      </c>
      <c r="AY224" s="15" t="s">
        <v>135</v>
      </c>
      <c r="BE224" s="183">
        <f>IF(N224="základní",J224,0)</f>
        <v>0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15" t="s">
        <v>83</v>
      </c>
      <c r="BK224" s="183">
        <f>ROUND(I224*H224,2)</f>
        <v>0</v>
      </c>
      <c r="BL224" s="15" t="s">
        <v>628</v>
      </c>
      <c r="BM224" s="15" t="s">
        <v>929</v>
      </c>
    </row>
    <row r="225" spans="2:51" s="11" customFormat="1" ht="12">
      <c r="B225" s="184"/>
      <c r="C225" s="185"/>
      <c r="D225" s="186" t="s">
        <v>144</v>
      </c>
      <c r="E225" s="187" t="s">
        <v>1</v>
      </c>
      <c r="F225" s="188" t="s">
        <v>83</v>
      </c>
      <c r="G225" s="185"/>
      <c r="H225" s="189">
        <v>1</v>
      </c>
      <c r="I225" s="190"/>
      <c r="J225" s="185"/>
      <c r="K225" s="185"/>
      <c r="L225" s="191"/>
      <c r="M225" s="192"/>
      <c r="N225" s="193"/>
      <c r="O225" s="193"/>
      <c r="P225" s="193"/>
      <c r="Q225" s="193"/>
      <c r="R225" s="193"/>
      <c r="S225" s="193"/>
      <c r="T225" s="194"/>
      <c r="AT225" s="195" t="s">
        <v>144</v>
      </c>
      <c r="AU225" s="195" t="s">
        <v>85</v>
      </c>
      <c r="AV225" s="11" t="s">
        <v>85</v>
      </c>
      <c r="AW225" s="11" t="s">
        <v>35</v>
      </c>
      <c r="AX225" s="11" t="s">
        <v>83</v>
      </c>
      <c r="AY225" s="195" t="s">
        <v>135</v>
      </c>
    </row>
    <row r="226" spans="2:65" s="1" customFormat="1" ht="20.45" customHeight="1">
      <c r="B226" s="32"/>
      <c r="C226" s="172" t="s">
        <v>397</v>
      </c>
      <c r="D226" s="172" t="s">
        <v>137</v>
      </c>
      <c r="E226" s="173" t="s">
        <v>645</v>
      </c>
      <c r="F226" s="174" t="s">
        <v>646</v>
      </c>
      <c r="G226" s="175" t="s">
        <v>627</v>
      </c>
      <c r="H226" s="176">
        <v>1</v>
      </c>
      <c r="I226" s="177"/>
      <c r="J226" s="178">
        <f>ROUND(I226*H226,2)</f>
        <v>0</v>
      </c>
      <c r="K226" s="174" t="s">
        <v>141</v>
      </c>
      <c r="L226" s="36"/>
      <c r="M226" s="179" t="s">
        <v>1</v>
      </c>
      <c r="N226" s="180" t="s">
        <v>46</v>
      </c>
      <c r="O226" s="58"/>
      <c r="P226" s="181">
        <f>O226*H226</f>
        <v>0</v>
      </c>
      <c r="Q226" s="181">
        <v>0</v>
      </c>
      <c r="R226" s="181">
        <f>Q226*H226</f>
        <v>0</v>
      </c>
      <c r="S226" s="181">
        <v>0</v>
      </c>
      <c r="T226" s="182">
        <f>S226*H226</f>
        <v>0</v>
      </c>
      <c r="AR226" s="15" t="s">
        <v>628</v>
      </c>
      <c r="AT226" s="15" t="s">
        <v>137</v>
      </c>
      <c r="AU226" s="15" t="s">
        <v>85</v>
      </c>
      <c r="AY226" s="15" t="s">
        <v>135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5" t="s">
        <v>83</v>
      </c>
      <c r="BK226" s="183">
        <f>ROUND(I226*H226,2)</f>
        <v>0</v>
      </c>
      <c r="BL226" s="15" t="s">
        <v>628</v>
      </c>
      <c r="BM226" s="15" t="s">
        <v>930</v>
      </c>
    </row>
    <row r="227" spans="2:51" s="11" customFormat="1" ht="12">
      <c r="B227" s="184"/>
      <c r="C227" s="185"/>
      <c r="D227" s="186" t="s">
        <v>144</v>
      </c>
      <c r="E227" s="187" t="s">
        <v>1</v>
      </c>
      <c r="F227" s="188" t="s">
        <v>83</v>
      </c>
      <c r="G227" s="185"/>
      <c r="H227" s="189">
        <v>1</v>
      </c>
      <c r="I227" s="190"/>
      <c r="J227" s="185"/>
      <c r="K227" s="185"/>
      <c r="L227" s="191"/>
      <c r="M227" s="192"/>
      <c r="N227" s="193"/>
      <c r="O227" s="193"/>
      <c r="P227" s="193"/>
      <c r="Q227" s="193"/>
      <c r="R227" s="193"/>
      <c r="S227" s="193"/>
      <c r="T227" s="194"/>
      <c r="AT227" s="195" t="s">
        <v>144</v>
      </c>
      <c r="AU227" s="195" t="s">
        <v>85</v>
      </c>
      <c r="AV227" s="11" t="s">
        <v>85</v>
      </c>
      <c r="AW227" s="11" t="s">
        <v>35</v>
      </c>
      <c r="AX227" s="11" t="s">
        <v>83</v>
      </c>
      <c r="AY227" s="195" t="s">
        <v>135</v>
      </c>
    </row>
    <row r="228" spans="2:63" s="10" customFormat="1" ht="22.9" customHeight="1">
      <c r="B228" s="156"/>
      <c r="C228" s="157"/>
      <c r="D228" s="158" t="s">
        <v>74</v>
      </c>
      <c r="E228" s="170" t="s">
        <v>648</v>
      </c>
      <c r="F228" s="170" t="s">
        <v>649</v>
      </c>
      <c r="G228" s="157"/>
      <c r="H228" s="157"/>
      <c r="I228" s="160"/>
      <c r="J228" s="171">
        <f>BK228</f>
        <v>0</v>
      </c>
      <c r="K228" s="157"/>
      <c r="L228" s="162"/>
      <c r="M228" s="163"/>
      <c r="N228" s="164"/>
      <c r="O228" s="164"/>
      <c r="P228" s="165">
        <f>SUM(P229:P234)</f>
        <v>0</v>
      </c>
      <c r="Q228" s="164"/>
      <c r="R228" s="165">
        <f>SUM(R229:R234)</f>
        <v>0</v>
      </c>
      <c r="S228" s="164"/>
      <c r="T228" s="166">
        <f>SUM(T229:T234)</f>
        <v>0</v>
      </c>
      <c r="AR228" s="167" t="s">
        <v>165</v>
      </c>
      <c r="AT228" s="168" t="s">
        <v>74</v>
      </c>
      <c r="AU228" s="168" t="s">
        <v>83</v>
      </c>
      <c r="AY228" s="167" t="s">
        <v>135</v>
      </c>
      <c r="BK228" s="169">
        <f>SUM(BK229:BK234)</f>
        <v>0</v>
      </c>
    </row>
    <row r="229" spans="2:65" s="1" customFormat="1" ht="20.45" customHeight="1">
      <c r="B229" s="32"/>
      <c r="C229" s="172" t="s">
        <v>404</v>
      </c>
      <c r="D229" s="172" t="s">
        <v>137</v>
      </c>
      <c r="E229" s="173" t="s">
        <v>651</v>
      </c>
      <c r="F229" s="174" t="s">
        <v>652</v>
      </c>
      <c r="G229" s="175" t="s">
        <v>627</v>
      </c>
      <c r="H229" s="176">
        <v>1</v>
      </c>
      <c r="I229" s="177"/>
      <c r="J229" s="178">
        <f>ROUND(I229*H229,2)</f>
        <v>0</v>
      </c>
      <c r="K229" s="174" t="s">
        <v>141</v>
      </c>
      <c r="L229" s="36"/>
      <c r="M229" s="179" t="s">
        <v>1</v>
      </c>
      <c r="N229" s="180" t="s">
        <v>46</v>
      </c>
      <c r="O229" s="58"/>
      <c r="P229" s="181">
        <f>O229*H229</f>
        <v>0</v>
      </c>
      <c r="Q229" s="181">
        <v>0</v>
      </c>
      <c r="R229" s="181">
        <f>Q229*H229</f>
        <v>0</v>
      </c>
      <c r="S229" s="181">
        <v>0</v>
      </c>
      <c r="T229" s="182">
        <f>S229*H229</f>
        <v>0</v>
      </c>
      <c r="AR229" s="15" t="s">
        <v>628</v>
      </c>
      <c r="AT229" s="15" t="s">
        <v>137</v>
      </c>
      <c r="AU229" s="15" t="s">
        <v>85</v>
      </c>
      <c r="AY229" s="15" t="s">
        <v>135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5" t="s">
        <v>83</v>
      </c>
      <c r="BK229" s="183">
        <f>ROUND(I229*H229,2)</f>
        <v>0</v>
      </c>
      <c r="BL229" s="15" t="s">
        <v>628</v>
      </c>
      <c r="BM229" s="15" t="s">
        <v>931</v>
      </c>
    </row>
    <row r="230" spans="2:51" s="11" customFormat="1" ht="12">
      <c r="B230" s="184"/>
      <c r="C230" s="185"/>
      <c r="D230" s="186" t="s">
        <v>144</v>
      </c>
      <c r="E230" s="187" t="s">
        <v>1</v>
      </c>
      <c r="F230" s="188" t="s">
        <v>83</v>
      </c>
      <c r="G230" s="185"/>
      <c r="H230" s="189">
        <v>1</v>
      </c>
      <c r="I230" s="190"/>
      <c r="J230" s="185"/>
      <c r="K230" s="185"/>
      <c r="L230" s="191"/>
      <c r="M230" s="192"/>
      <c r="N230" s="193"/>
      <c r="O230" s="193"/>
      <c r="P230" s="193"/>
      <c r="Q230" s="193"/>
      <c r="R230" s="193"/>
      <c r="S230" s="193"/>
      <c r="T230" s="194"/>
      <c r="AT230" s="195" t="s">
        <v>144</v>
      </c>
      <c r="AU230" s="195" t="s">
        <v>85</v>
      </c>
      <c r="AV230" s="11" t="s">
        <v>85</v>
      </c>
      <c r="AW230" s="11" t="s">
        <v>35</v>
      </c>
      <c r="AX230" s="11" t="s">
        <v>83</v>
      </c>
      <c r="AY230" s="195" t="s">
        <v>135</v>
      </c>
    </row>
    <row r="231" spans="2:65" s="1" customFormat="1" ht="20.45" customHeight="1">
      <c r="B231" s="32"/>
      <c r="C231" s="172" t="s">
        <v>409</v>
      </c>
      <c r="D231" s="172" t="s">
        <v>137</v>
      </c>
      <c r="E231" s="173" t="s">
        <v>655</v>
      </c>
      <c r="F231" s="174" t="s">
        <v>656</v>
      </c>
      <c r="G231" s="175" t="s">
        <v>627</v>
      </c>
      <c r="H231" s="176">
        <v>1</v>
      </c>
      <c r="I231" s="177"/>
      <c r="J231" s="178">
        <f>ROUND(I231*H231,2)</f>
        <v>0</v>
      </c>
      <c r="K231" s="174" t="s">
        <v>141</v>
      </c>
      <c r="L231" s="36"/>
      <c r="M231" s="179" t="s">
        <v>1</v>
      </c>
      <c r="N231" s="180" t="s">
        <v>46</v>
      </c>
      <c r="O231" s="58"/>
      <c r="P231" s="181">
        <f>O231*H231</f>
        <v>0</v>
      </c>
      <c r="Q231" s="181">
        <v>0</v>
      </c>
      <c r="R231" s="181">
        <f>Q231*H231</f>
        <v>0</v>
      </c>
      <c r="S231" s="181">
        <v>0</v>
      </c>
      <c r="T231" s="182">
        <f>S231*H231</f>
        <v>0</v>
      </c>
      <c r="AR231" s="15" t="s">
        <v>628</v>
      </c>
      <c r="AT231" s="15" t="s">
        <v>137</v>
      </c>
      <c r="AU231" s="15" t="s">
        <v>85</v>
      </c>
      <c r="AY231" s="15" t="s">
        <v>135</v>
      </c>
      <c r="BE231" s="183">
        <f>IF(N231="základní",J231,0)</f>
        <v>0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15" t="s">
        <v>83</v>
      </c>
      <c r="BK231" s="183">
        <f>ROUND(I231*H231,2)</f>
        <v>0</v>
      </c>
      <c r="BL231" s="15" t="s">
        <v>628</v>
      </c>
      <c r="BM231" s="15" t="s">
        <v>932</v>
      </c>
    </row>
    <row r="232" spans="2:51" s="11" customFormat="1" ht="12">
      <c r="B232" s="184"/>
      <c r="C232" s="185"/>
      <c r="D232" s="186" t="s">
        <v>144</v>
      </c>
      <c r="E232" s="187" t="s">
        <v>1</v>
      </c>
      <c r="F232" s="188" t="s">
        <v>83</v>
      </c>
      <c r="G232" s="185"/>
      <c r="H232" s="189">
        <v>1</v>
      </c>
      <c r="I232" s="190"/>
      <c r="J232" s="185"/>
      <c r="K232" s="185"/>
      <c r="L232" s="191"/>
      <c r="M232" s="192"/>
      <c r="N232" s="193"/>
      <c r="O232" s="193"/>
      <c r="P232" s="193"/>
      <c r="Q232" s="193"/>
      <c r="R232" s="193"/>
      <c r="S232" s="193"/>
      <c r="T232" s="194"/>
      <c r="AT232" s="195" t="s">
        <v>144</v>
      </c>
      <c r="AU232" s="195" t="s">
        <v>85</v>
      </c>
      <c r="AV232" s="11" t="s">
        <v>85</v>
      </c>
      <c r="AW232" s="11" t="s">
        <v>35</v>
      </c>
      <c r="AX232" s="11" t="s">
        <v>83</v>
      </c>
      <c r="AY232" s="195" t="s">
        <v>135</v>
      </c>
    </row>
    <row r="233" spans="2:65" s="1" customFormat="1" ht="20.45" customHeight="1">
      <c r="B233" s="32"/>
      <c r="C233" s="172" t="s">
        <v>267</v>
      </c>
      <c r="D233" s="172" t="s">
        <v>137</v>
      </c>
      <c r="E233" s="173" t="s">
        <v>659</v>
      </c>
      <c r="F233" s="174" t="s">
        <v>660</v>
      </c>
      <c r="G233" s="175" t="s">
        <v>627</v>
      </c>
      <c r="H233" s="176">
        <v>1</v>
      </c>
      <c r="I233" s="177"/>
      <c r="J233" s="178">
        <f>ROUND(I233*H233,2)</f>
        <v>0</v>
      </c>
      <c r="K233" s="174" t="s">
        <v>141</v>
      </c>
      <c r="L233" s="36"/>
      <c r="M233" s="179" t="s">
        <v>1</v>
      </c>
      <c r="N233" s="180" t="s">
        <v>46</v>
      </c>
      <c r="O233" s="58"/>
      <c r="P233" s="181">
        <f>O233*H233</f>
        <v>0</v>
      </c>
      <c r="Q233" s="181">
        <v>0</v>
      </c>
      <c r="R233" s="181">
        <f>Q233*H233</f>
        <v>0</v>
      </c>
      <c r="S233" s="181">
        <v>0</v>
      </c>
      <c r="T233" s="182">
        <f>S233*H233</f>
        <v>0</v>
      </c>
      <c r="AR233" s="15" t="s">
        <v>628</v>
      </c>
      <c r="AT233" s="15" t="s">
        <v>137</v>
      </c>
      <c r="AU233" s="15" t="s">
        <v>85</v>
      </c>
      <c r="AY233" s="15" t="s">
        <v>135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5" t="s">
        <v>83</v>
      </c>
      <c r="BK233" s="183">
        <f>ROUND(I233*H233,2)</f>
        <v>0</v>
      </c>
      <c r="BL233" s="15" t="s">
        <v>628</v>
      </c>
      <c r="BM233" s="15" t="s">
        <v>933</v>
      </c>
    </row>
    <row r="234" spans="2:51" s="11" customFormat="1" ht="12">
      <c r="B234" s="184"/>
      <c r="C234" s="185"/>
      <c r="D234" s="186" t="s">
        <v>144</v>
      </c>
      <c r="E234" s="187" t="s">
        <v>1</v>
      </c>
      <c r="F234" s="188" t="s">
        <v>83</v>
      </c>
      <c r="G234" s="185"/>
      <c r="H234" s="189">
        <v>1</v>
      </c>
      <c r="I234" s="190"/>
      <c r="J234" s="185"/>
      <c r="K234" s="185"/>
      <c r="L234" s="191"/>
      <c r="M234" s="228"/>
      <c r="N234" s="229"/>
      <c r="O234" s="229"/>
      <c r="P234" s="229"/>
      <c r="Q234" s="229"/>
      <c r="R234" s="229"/>
      <c r="S234" s="229"/>
      <c r="T234" s="230"/>
      <c r="AT234" s="195" t="s">
        <v>144</v>
      </c>
      <c r="AU234" s="195" t="s">
        <v>85</v>
      </c>
      <c r="AV234" s="11" t="s">
        <v>85</v>
      </c>
      <c r="AW234" s="11" t="s">
        <v>35</v>
      </c>
      <c r="AX234" s="11" t="s">
        <v>83</v>
      </c>
      <c r="AY234" s="195" t="s">
        <v>135</v>
      </c>
    </row>
    <row r="235" spans="2:12" s="1" customFormat="1" ht="6.95" customHeight="1">
      <c r="B235" s="44"/>
      <c r="C235" s="45"/>
      <c r="D235" s="45"/>
      <c r="E235" s="45"/>
      <c r="F235" s="45"/>
      <c r="G235" s="45"/>
      <c r="H235" s="45"/>
      <c r="I235" s="123"/>
      <c r="J235" s="45"/>
      <c r="K235" s="45"/>
      <c r="L235" s="36"/>
    </row>
  </sheetData>
  <sheetProtection algorithmName="SHA-512" hashValue="bAs0dEcC5V9m3FoSv1UTHAOr1UweynKdLqWsTKw3EuQnuRdMBMPaha3dT+4jbN+6ABkfkQwCaC20junTh15j/Q==" saltValue="f0PYBClzykltwEfC7YiXESsYFraFUwcNwjpd6Pb0cgtnDqttqPwIqrDv3YkeWXfLNkphQE0dWcRhYnx6Ox4FeQ==" spinCount="100000" sheet="1" objects="1" scenarios="1" formatColumns="0" formatRows="0" autoFilter="0"/>
  <autoFilter ref="C89:K234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Kotenová Jana</cp:lastModifiedBy>
  <dcterms:created xsi:type="dcterms:W3CDTF">2019-04-23T09:02:13Z</dcterms:created>
  <dcterms:modified xsi:type="dcterms:W3CDTF">2019-04-23T13:19:27Z</dcterms:modified>
  <cp:category/>
  <cp:version/>
  <cp:contentType/>
  <cp:contentStatus/>
</cp:coreProperties>
</file>